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https://d.docs.live.net/3cf1e68133a7cd38/Documenti/Scuola/as2025-2026/2CRim/VerificaPratica/"/>
    </mc:Choice>
  </mc:AlternateContent>
  <xr:revisionPtr revIDLastSave="1" documentId="11_3CA1BBA27ECD8DD250CA4A6F15DCE36E09BF0674" xr6:coauthVersionLast="47" xr6:coauthVersionMax="47" xr10:uidLastSave="{B8F6BD71-B488-44D0-A714-397508EA5840}"/>
  <bookViews>
    <workbookView xWindow="-120" yWindow="-120" windowWidth="20730" windowHeight="11760" activeTab="1" xr2:uid="{00000000-000D-0000-FFFF-FFFF00000000}"/>
  </bookViews>
  <sheets>
    <sheet name="Esercizio 1" sheetId="1" r:id="rId1"/>
    <sheet name="Esercizio 2" sheetId="2" r:id="rId2"/>
    <sheet name="Esercizio 3" sheetId="3" r:id="rId3"/>
    <sheet name="Esercizio 4" sheetId="4" r:id="rId4"/>
    <sheet name="Esercizio 5" sheetId="5" r:id="rId5"/>
    <sheet name="Esercizio 6" sheetId="6" r:id="rId6"/>
    <sheet name="Esercizio 7" sheetId="7" r:id="rId7"/>
    <sheet name="Esercizio 8" sheetId="8" r:id="rId8"/>
    <sheet name="Esercizio 9" sheetId="9" r:id="rId9"/>
    <sheet name="Esercizio 10" sheetId="10" r:id="rId10"/>
    <sheet name="Foglio1"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0" l="1"/>
  <c r="G17" i="10"/>
  <c r="G18" i="10"/>
  <c r="G19" i="10"/>
  <c r="G20" i="10"/>
  <c r="G21" i="10"/>
  <c r="G22" i="10"/>
  <c r="G23" i="10"/>
  <c r="G24" i="10"/>
  <c r="G25" i="10"/>
  <c r="V13" i="10"/>
  <c r="T13" i="10"/>
  <c r="R12" i="10"/>
  <c r="P12" i="10"/>
  <c r="N13" i="10"/>
  <c r="L13" i="10"/>
  <c r="J13" i="10"/>
  <c r="H13" i="10"/>
  <c r="F13" i="10"/>
  <c r="D13" i="10"/>
  <c r="B13" i="10"/>
  <c r="V10" i="10"/>
  <c r="T10" i="10"/>
  <c r="R9" i="10"/>
  <c r="P9" i="10"/>
  <c r="N10" i="10"/>
  <c r="L10" i="10"/>
  <c r="J10" i="10"/>
  <c r="H10" i="10"/>
  <c r="F10" i="10"/>
  <c r="D10" i="10"/>
  <c r="B10" i="10"/>
  <c r="T7" i="10"/>
  <c r="V7" i="10"/>
  <c r="R6" i="10"/>
  <c r="P6" i="10"/>
  <c r="N7" i="10"/>
  <c r="L7" i="10"/>
  <c r="J7" i="10"/>
  <c r="H7" i="10"/>
  <c r="B7" i="10"/>
  <c r="F7" i="10"/>
  <c r="D7" i="10"/>
  <c r="O51" i="9"/>
  <c r="Q45" i="9"/>
  <c r="P45" i="9"/>
  <c r="AA19" i="8"/>
  <c r="AC17" i="8" s="1"/>
  <c r="AD7" i="8"/>
  <c r="AD5" i="8"/>
  <c r="AD9" i="8" s="1"/>
  <c r="K5" i="11"/>
  <c r="K4" i="11"/>
  <c r="J8" i="11" s="1"/>
  <c r="C24" i="11"/>
  <c r="D5" i="11" s="1"/>
  <c r="I13" i="7"/>
  <c r="K13" i="7" s="1"/>
  <c r="I14" i="7"/>
  <c r="K14" i="7" s="1"/>
  <c r="I15" i="7"/>
  <c r="K15" i="7" s="1"/>
  <c r="I16" i="7"/>
  <c r="K16" i="7" s="1"/>
  <c r="I12" i="7"/>
  <c r="K12" i="7" s="1"/>
  <c r="AD16" i="6"/>
  <c r="AF16" i="6" s="1"/>
  <c r="AD15" i="6"/>
  <c r="AH15" i="6" s="1"/>
  <c r="AD14" i="6"/>
  <c r="AE14" i="6" s="1"/>
  <c r="AD13" i="6"/>
  <c r="AE13" i="6" s="1"/>
  <c r="AD12" i="6"/>
  <c r="AH12" i="6" s="1"/>
  <c r="AD11" i="6"/>
  <c r="AE11" i="6" s="1"/>
  <c r="AD10" i="6"/>
  <c r="AE10" i="6" s="1"/>
  <c r="J33" i="5"/>
  <c r="O33" i="5" s="1"/>
  <c r="J31" i="5"/>
  <c r="O31" i="5" s="1"/>
  <c r="J29" i="5"/>
  <c r="O29" i="5" s="1"/>
  <c r="J27" i="5"/>
  <c r="O27" i="5" s="1"/>
  <c r="J25" i="5"/>
  <c r="O25" i="5" s="1"/>
  <c r="J23" i="5"/>
  <c r="O23" i="5" s="1"/>
  <c r="J21" i="5"/>
  <c r="O21" i="5" s="1"/>
  <c r="K19" i="5"/>
  <c r="J19" i="5"/>
  <c r="N19" i="5" s="1"/>
  <c r="K13" i="5"/>
  <c r="F31" i="4"/>
  <c r="D31" i="4"/>
  <c r="F29" i="4"/>
  <c r="D29" i="4"/>
  <c r="F27" i="4"/>
  <c r="D27" i="4"/>
  <c r="F25" i="4"/>
  <c r="D25" i="4"/>
  <c r="F23" i="4"/>
  <c r="D23" i="4"/>
  <c r="F21" i="4"/>
  <c r="D21" i="4"/>
  <c r="D32" i="4" s="1"/>
  <c r="B32" i="3"/>
  <c r="D31" i="3"/>
  <c r="E31" i="3" s="1"/>
  <c r="D29" i="3"/>
  <c r="E29" i="3" s="1"/>
  <c r="D27" i="3"/>
  <c r="E27" i="3" s="1"/>
  <c r="D25" i="3"/>
  <c r="E25" i="3" s="1"/>
  <c r="D23" i="3"/>
  <c r="E23" i="3" s="1"/>
  <c r="D21" i="3"/>
  <c r="E21" i="3" s="1"/>
  <c r="D31" i="2"/>
  <c r="D29" i="2"/>
  <c r="D27" i="2"/>
  <c r="D25" i="2"/>
  <c r="D23" i="2"/>
  <c r="D21" i="2"/>
  <c r="D32" i="2" s="1"/>
  <c r="D29" i="1"/>
  <c r="D28" i="1"/>
  <c r="D27" i="1"/>
  <c r="D25" i="1"/>
  <c r="AD18" i="8" l="1"/>
  <c r="AE18" i="8" s="1"/>
  <c r="AD17" i="8"/>
  <c r="I18" i="7"/>
  <c r="J18" i="7" s="1"/>
  <c r="D23" i="11"/>
  <c r="D21" i="11"/>
  <c r="D19" i="11"/>
  <c r="D17" i="11"/>
  <c r="D15" i="11"/>
  <c r="D13" i="11"/>
  <c r="D11" i="11"/>
  <c r="D9" i="11"/>
  <c r="D7" i="11"/>
  <c r="D4" i="11"/>
  <c r="AC14" i="8"/>
  <c r="AD14" i="8" s="1"/>
  <c r="AC16" i="8"/>
  <c r="AD16" i="8" s="1"/>
  <c r="AC18" i="8"/>
  <c r="AF12" i="6"/>
  <c r="AF15" i="6"/>
  <c r="AE16" i="6"/>
  <c r="D3" i="11"/>
  <c r="D22" i="11"/>
  <c r="D20" i="11"/>
  <c r="D18" i="11"/>
  <c r="D16" i="11"/>
  <c r="D14" i="11"/>
  <c r="D12" i="11"/>
  <c r="D10" i="11"/>
  <c r="D8" i="11"/>
  <c r="D6" i="11"/>
  <c r="AC15" i="8"/>
  <c r="AD15" i="8" s="1"/>
  <c r="E35" i="2"/>
  <c r="E37" i="2"/>
  <c r="E39" i="2"/>
  <c r="E32" i="3"/>
  <c r="F26" i="3"/>
  <c r="F30" i="3" s="1"/>
  <c r="O19" i="5"/>
  <c r="AH10" i="6"/>
  <c r="AE12" i="6"/>
  <c r="AH13" i="6"/>
  <c r="AE15" i="6"/>
  <c r="AH16" i="6"/>
  <c r="D32" i="3"/>
  <c r="AF10" i="6"/>
  <c r="AF13" i="6"/>
  <c r="AH11" i="6"/>
  <c r="AH14" i="6"/>
  <c r="AF11" i="6"/>
  <c r="AF14" i="6"/>
  <c r="AD19" i="8" l="1"/>
</calcChain>
</file>

<file path=xl/sharedStrings.xml><?xml version="1.0" encoding="utf-8"?>
<sst xmlns="http://schemas.openxmlformats.org/spreadsheetml/2006/main" count="325" uniqueCount="281">
  <si>
    <r>
      <rPr>
        <b/>
        <sz val="26"/>
        <color theme="1"/>
        <rFont val="Poor Richard"/>
      </rPr>
      <t>A</t>
    </r>
    <r>
      <rPr>
        <b/>
        <sz val="15"/>
        <color theme="1"/>
        <rFont val="Poor Richard"/>
      </rPr>
      <t>GENZIA IMMOBILIARE "LA CASA DEI SOGNI"</t>
    </r>
  </si>
  <si>
    <t>L'agenzia immobiliare "La casa dei sogni" vi commissiona la realizzazione di un prospetto riguardante gli utili conseguiti durante il primo semestre 2002 (da gennaio a giugno 2002).</t>
  </si>
  <si>
    <t>Realizzate una piccola tabella che raccolga i dati relativi gli utili, ed utilizzando le formule adatte calcolate: 1) Il totale degli utili conseguiti dall'agenzia in tutto il semestre; 2) Calcolate il minimo e il massimo dei suddetti importi; 3) Calcolate, infine, la media degli utili conseguiti dall'agenzia.</t>
  </si>
  <si>
    <t>UTILI MATURATI NEL PRIMO SEMESTRE 2002</t>
  </si>
  <si>
    <t>MESI</t>
  </si>
  <si>
    <t>UTILI MENSILI</t>
  </si>
  <si>
    <t>Gennaio</t>
  </si>
  <si>
    <t>Febbraio</t>
  </si>
  <si>
    <t>Marzo</t>
  </si>
  <si>
    <t>Aprile</t>
  </si>
  <si>
    <t>Maggio</t>
  </si>
  <si>
    <t>Giugno</t>
  </si>
  <si>
    <t>Totale</t>
  </si>
  <si>
    <t>Minimo valore</t>
  </si>
  <si>
    <t>Massimo valore</t>
  </si>
  <si>
    <t>Media dei valori</t>
  </si>
  <si>
    <t>Inserisci le formule utilizzate per effettuare i calcoli sopra indicati:</t>
  </si>
  <si>
    <t>SOMMA:</t>
  </si>
  <si>
    <t>MINIMO:</t>
  </si>
  <si>
    <t>MASSIMO:</t>
  </si>
  <si>
    <t>MEDIA:</t>
  </si>
  <si>
    <t>Cognome e nome allievo:</t>
  </si>
  <si>
    <t>Data:</t>
  </si>
  <si>
    <r>
      <rPr>
        <b/>
        <sz val="26"/>
        <color theme="1"/>
        <rFont val="Poor Richard"/>
      </rPr>
      <t>A</t>
    </r>
    <r>
      <rPr>
        <b/>
        <sz val="15"/>
        <color theme="1"/>
        <rFont val="Poor Richard"/>
      </rPr>
      <t>GENZIA VIAGGI FELICI</t>
    </r>
  </si>
  <si>
    <t>L'agenzia Viaggi felici informa i propri dipendenti riguardante le vendite, di pacchetti viaggio, dell'anno 2001</t>
  </si>
  <si>
    <t>Realizzate una piccola tabella che raccolga i dati relativi ai dipendenti (come da esempio, riportato qui sotto), ed utilizzando le formule adatte calcolate: 1) Il totale fatturato da ogni dipendente e il totale complessivo; 2) Il fatturato totale di entrambi gli anni (2000/2001); 3) La media dei due anni considerati e la differenza, in attivo o passivo, degli stessi.</t>
  </si>
  <si>
    <t>RAPPORTO DIPENDENTI ANNO 2001</t>
  </si>
  <si>
    <t>Dipendente</t>
  </si>
  <si>
    <t>Media Fatturato mensile</t>
  </si>
  <si>
    <t>Mesi</t>
  </si>
  <si>
    <t>Totale fatturato</t>
  </si>
  <si>
    <t>Anni di servizio</t>
  </si>
  <si>
    <t>Note</t>
  </si>
  <si>
    <t>PIOMBINI M.</t>
  </si>
  <si>
    <t>GERARDI C.</t>
  </si>
  <si>
    <t>MARIANI R.</t>
  </si>
  <si>
    <t>JOVINI G.</t>
  </si>
  <si>
    <t>VERONI T.</t>
  </si>
  <si>
    <t>GIOVANNINI T.</t>
  </si>
  <si>
    <t>COMPLESSIVO FATTURATO</t>
  </si>
  <si>
    <t>COMPL. FATT. ANNO 2000</t>
  </si>
  <si>
    <t>Fatturato Totale 2000/2001</t>
  </si>
  <si>
    <t>Differenza fatturato tra anno 2001 e 2000</t>
  </si>
  <si>
    <t>Media fatturato di entrambi gli anni:</t>
  </si>
  <si>
    <t>Complessivo fatturato nel 2001</t>
  </si>
  <si>
    <t>Canterbury City Council</t>
  </si>
  <si>
    <t>Il Consiglio cittadino di Canterbury, informa i propri rappresentanti cittadini riguardante la modernizzazione della "Central Library of Canterbury".</t>
  </si>
  <si>
    <t>Realizzate una piccola tabella che raccolga relativi dati (come da esempio, riportato qui sotto), ed utilizzando le formule adatte calcolate: 1) Il totale delle spese che il comune di Canterbury dovrà sostenere; 2) Il totale complessivo della VAT, pari al 12,5% (IVA in Italia); 3) Il totale dei costi; 4) La differenza tra costo preventivato e costo realizzato in Pounds (Sterline Inglesi) e in percentuale.</t>
  </si>
  <si>
    <t>Voci Costi</t>
  </si>
  <si>
    <t>Totale spese</t>
  </si>
  <si>
    <t>% VAT</t>
  </si>
  <si>
    <t>Importo VAT</t>
  </si>
  <si>
    <t>Totale Costi</t>
  </si>
  <si>
    <t>Calcoli vari</t>
  </si>
  <si>
    <t>Acquisto Libri</t>
  </si>
  <si>
    <t>Totale Preventivato</t>
  </si>
  <si>
    <t>Acquisto scaffali</t>
  </si>
  <si>
    <t>Cancelleria varia</t>
  </si>
  <si>
    <t>Attrezzature</t>
  </si>
  <si>
    <t>Spese gestione</t>
  </si>
  <si>
    <t>Differenza</t>
  </si>
  <si>
    <t>Varie</t>
  </si>
  <si>
    <t>TOTALI</t>
  </si>
  <si>
    <t>Totale importo VAT</t>
  </si>
  <si>
    <t>Totale Costo</t>
  </si>
  <si>
    <t>Singolo calcolo Importo VAT</t>
  </si>
  <si>
    <t xml:space="preserve">Totali costi </t>
  </si>
  <si>
    <t>Differenza tra Preventivato e realizzato</t>
  </si>
  <si>
    <t>DUBLIN FAILTE'</t>
  </si>
  <si>
    <t>L'agenzia Dublin failtè, informa i propri dipendenti, con più di 10 anni di servizio, che potranno usufruire di uno sconto del 20% su qualsiasi pacchetto viaggi.</t>
  </si>
  <si>
    <t>Realizzate una piccola tabella che raccolga i dati relativi ai dipendenti (come da esempio, riportato qui sotto), ed utilizzando le formule adatte calcolate: 1) Il totale fatturato da ogni dipendente e il totale complessivo; 2) Utilizzando la funzione "SE" determinare chi ha diritto allo sconto e chi invece non ha diritto allo sconto.</t>
  </si>
  <si>
    <t>Premio</t>
  </si>
  <si>
    <t>O' NEILL G.</t>
  </si>
  <si>
    <t>GARBAGE L.</t>
  </si>
  <si>
    <t>MILL MYRANDA</t>
  </si>
  <si>
    <t>HAWN C.</t>
  </si>
  <si>
    <t>VENICE R.</t>
  </si>
  <si>
    <t>PERTH J.</t>
  </si>
  <si>
    <t>MOLTIPLICAZIONE:</t>
  </si>
  <si>
    <t>FORMULA SE</t>
  </si>
  <si>
    <t>PER DETERMINAZIONE</t>
  </si>
  <si>
    <t>PREMIO:</t>
  </si>
  <si>
    <t>VauxHall - London</t>
  </si>
  <si>
    <r>
      <rPr>
        <sz val="12"/>
        <color theme="1"/>
        <rFont val="Libre Baskerville"/>
      </rPr>
      <t xml:space="preserve">La ditta VauxHall London, concessionaria VauxHall per il Sussex (UK), con sede in Londra, in occasione del 40° anno di costituzione della società, decide di premiare, con la chiusura dell'anno 2002, il raggiungimento dei risultati dei propri agenti che hanno fatturato, mediamente per anno, dal 1999 al 2001, un importo superiore a </t>
    </r>
    <r>
      <rPr>
        <b/>
        <sz val="12"/>
        <color theme="1"/>
        <rFont val="Baskerville"/>
      </rPr>
      <t>£ 25.000,00</t>
    </r>
    <r>
      <rPr>
        <sz val="12"/>
        <color theme="1"/>
        <rFont val="Baskerville"/>
      </rPr>
      <t xml:space="preserve"> ed hanno lavorato presso la ditta per più di </t>
    </r>
    <r>
      <rPr>
        <b/>
        <sz val="12"/>
        <color theme="1"/>
        <rFont val="Baskerville"/>
      </rPr>
      <t>8 anni</t>
    </r>
    <r>
      <rPr>
        <sz val="12"/>
        <color theme="1"/>
        <rFont val="Baskerville"/>
      </rPr>
      <t>. Creare una tabella che, con l'uso delle opportune formule, fornisca le indicazioni su quali agenti devono essere premiati.</t>
    </r>
  </si>
  <si>
    <t>RAPPORTO DETTAGLIATO</t>
  </si>
  <si>
    <t>Agente</t>
  </si>
  <si>
    <t>Fatturato 99</t>
  </si>
  <si>
    <t>Fatturato 2000</t>
  </si>
  <si>
    <t>Fatturato 2001</t>
  </si>
  <si>
    <t>Data assunzione</t>
  </si>
  <si>
    <t>Media</t>
  </si>
  <si>
    <t>Johnson P.</t>
  </si>
  <si>
    <t>Grand Austin</t>
  </si>
  <si>
    <t>Green Paul</t>
  </si>
  <si>
    <t>Pattel Michell</t>
  </si>
  <si>
    <t>Red Ben</t>
  </si>
  <si>
    <t>Vermet Olivier</t>
  </si>
  <si>
    <t>White Carl</t>
  </si>
  <si>
    <t>Gray Robert</t>
  </si>
  <si>
    <t>Calcolo della Media fatturato dei tre anni:</t>
  </si>
  <si>
    <t>Calcolo degli anni dalla data di assunzione:</t>
  </si>
  <si>
    <t>Calcolo del "SE" per determinare il premio:</t>
  </si>
  <si>
    <t>FREE SPORTS</t>
  </si>
  <si>
    <r>
      <rPr>
        <sz val="11"/>
        <color theme="1"/>
        <rFont val="Arial"/>
      </rPr>
      <t xml:space="preserve">Free Sports, negozio di abbigliamento sportivo, di </t>
    </r>
    <r>
      <rPr>
        <b/>
        <sz val="11"/>
        <color theme="1"/>
        <rFont val="Arial"/>
      </rPr>
      <t>Brigthon,</t>
    </r>
    <r>
      <rPr>
        <sz val="11"/>
        <color theme="1"/>
        <rFont val="Arial"/>
      </rPr>
      <t xml:space="preserve"> ordina alcuni prodotti:</t>
    </r>
  </si>
  <si>
    <t>Quantitativo</t>
  </si>
  <si>
    <t>Prezzo</t>
  </si>
  <si>
    <t>VAT</t>
  </si>
  <si>
    <t>Totale senza vat</t>
  </si>
  <si>
    <t>Prezzo con il vat</t>
  </si>
  <si>
    <t>Funzione se</t>
  </si>
  <si>
    <t>sconto</t>
  </si>
  <si>
    <r>
      <rPr>
        <b/>
        <sz val="11"/>
        <color theme="1"/>
        <rFont val="Arial"/>
      </rPr>
      <t>100</t>
    </r>
    <r>
      <rPr>
        <sz val="11"/>
        <color theme="1"/>
        <rFont val="Arial"/>
      </rPr>
      <t xml:space="preserve"> Maglie LONSDALE, modello A0243 dal prezzo unitario di £ 15,80</t>
    </r>
  </si>
  <si>
    <r>
      <rPr>
        <b/>
        <sz val="11"/>
        <color theme="1"/>
        <rFont val="Arial"/>
      </rPr>
      <t>180</t>
    </r>
    <r>
      <rPr>
        <sz val="11"/>
        <color theme="1"/>
        <rFont val="Arial"/>
      </rPr>
      <t xml:space="preserve"> Jeans LEVIS modello 501 dal prezzo unitario di £ 28,90</t>
    </r>
  </si>
  <si>
    <r>
      <rPr>
        <b/>
        <sz val="11"/>
        <color theme="1"/>
        <rFont val="Arial"/>
      </rPr>
      <t>180</t>
    </r>
    <r>
      <rPr>
        <sz val="11"/>
        <color theme="1"/>
        <rFont val="Arial"/>
      </rPr>
      <t xml:space="preserve"> Felpe NIKE modello AS44E dal prezzo unitario di £ 29,50</t>
    </r>
  </si>
  <si>
    <r>
      <rPr>
        <b/>
        <sz val="11"/>
        <color theme="1"/>
        <rFont val="Arial"/>
      </rPr>
      <t>260</t>
    </r>
    <r>
      <rPr>
        <sz val="11"/>
        <color theme="1"/>
        <rFont val="Arial"/>
      </rPr>
      <t xml:space="preserve"> Scarpe ADIDAS modello 3345 dal prezzo unitario di £ 38,80</t>
    </r>
  </si>
  <si>
    <r>
      <rPr>
        <b/>
        <sz val="11"/>
        <color theme="1"/>
        <rFont val="Arial"/>
      </rPr>
      <t>300</t>
    </r>
    <r>
      <rPr>
        <sz val="11"/>
        <color theme="1"/>
        <rFont val="Arial"/>
      </rPr>
      <t xml:space="preserve"> Felpe ADIDAS modello 1110SD dal prezzo unitario di £ 27,90</t>
    </r>
  </si>
  <si>
    <r>
      <rPr>
        <b/>
        <sz val="11"/>
        <color theme="1"/>
        <rFont val="Arial"/>
      </rPr>
      <t>200</t>
    </r>
    <r>
      <rPr>
        <sz val="11"/>
        <color theme="1"/>
        <rFont val="Arial"/>
      </rPr>
      <t xml:space="preserve"> Paia di Pantaloncini NIKE modello WEST56 dal prezzo unitario di £ 22,20</t>
    </r>
  </si>
  <si>
    <r>
      <rPr>
        <b/>
        <sz val="11"/>
        <color theme="1"/>
        <rFont val="Arial"/>
      </rPr>
      <t>150</t>
    </r>
    <r>
      <rPr>
        <sz val="11"/>
        <color theme="1"/>
        <rFont val="Arial"/>
      </rPr>
      <t xml:space="preserve"> Maglie NIKE del Manchester United dal prezzo unitario di £ 45,00</t>
    </r>
  </si>
  <si>
    <t>Create una tabella che raccolga tutti i dati e tutte le informazioni, aggiungendo eventuali colonne che raccolgano: 1) I dati relativi alla VAT (IVA in Italia), pari al 12,5% per ciascun quantitativo di prodotti;    2) Il prezzo totale del prodotto (con VAT);    3) Importo complessivo dell'ordine;    4) la conversione da Sterlina a Euro, considerando per 1 Euro abbiamo bisogno di 0,62 Sterline.</t>
  </si>
  <si>
    <r>
      <rPr>
        <sz val="11"/>
        <color theme="1"/>
        <rFont val="Arial"/>
      </rPr>
      <t xml:space="preserve">Considerate uno sconto del </t>
    </r>
    <r>
      <rPr>
        <b/>
        <sz val="11"/>
        <color theme="1"/>
        <rFont val="Arial"/>
      </rPr>
      <t>5%</t>
    </r>
    <r>
      <rPr>
        <sz val="11"/>
        <color theme="1"/>
        <rFont val="Arial"/>
      </rPr>
      <t xml:space="preserve"> su tutti i prodotti se il loro totale, esclusa la VAT, è superiore a </t>
    </r>
    <r>
      <rPr>
        <b/>
        <sz val="11"/>
        <color theme="1"/>
        <rFont val="Arial"/>
      </rPr>
      <t>£ 13.000,00</t>
    </r>
    <r>
      <rPr>
        <sz val="11"/>
        <color theme="1"/>
        <rFont val="Arial"/>
      </rPr>
      <t xml:space="preserve"> </t>
    </r>
    <r>
      <rPr>
        <i/>
        <sz val="11"/>
        <color theme="1"/>
        <rFont val="Arial"/>
      </rPr>
      <t>(Pounds);</t>
    </r>
    <r>
      <rPr>
        <sz val="11"/>
        <color theme="1"/>
        <rFont val="Arial"/>
      </rPr>
      <t xml:space="preserve"> Per un'importo inferiore non è previsto nessuno sconto.</t>
    </r>
  </si>
  <si>
    <r>
      <rPr>
        <sz val="11"/>
        <color theme="1"/>
        <rFont val="Arial"/>
      </rPr>
      <t xml:space="preserve">Infine applicate alla tabella creata una </t>
    </r>
    <r>
      <rPr>
        <b/>
        <sz val="11"/>
        <color theme="1"/>
        <rFont val="Arial"/>
      </rPr>
      <t>Formattazione automatica</t>
    </r>
    <r>
      <rPr>
        <sz val="11"/>
        <color theme="1"/>
        <rFont val="Arial"/>
      </rPr>
      <t xml:space="preserve"> e un </t>
    </r>
    <r>
      <rPr>
        <b/>
        <sz val="11"/>
        <color theme="1"/>
        <rFont val="Arial"/>
      </rPr>
      <t>Filtro automatico.</t>
    </r>
  </si>
  <si>
    <t>Calcolo dell'Importo VAT per ciascun prodotto:</t>
  </si>
  <si>
    <t>Calcolo del prezzo totale del prodotto con VAT:</t>
  </si>
  <si>
    <t>Calcolo dell'Importo complessivo dell'ordine:</t>
  </si>
  <si>
    <t>Conversione da Sterlina ( £ ) in Euro ( € ):</t>
  </si>
  <si>
    <t>Formula del "SE" per determinare lo sconto:</t>
  </si>
  <si>
    <t>Libreria "Mirandolina"</t>
  </si>
  <si>
    <t>VIALE N. SAURO 329</t>
  </si>
  <si>
    <t>00122 ROMA (RM)</t>
  </si>
  <si>
    <t>Tel. 06/87874155 - Fax 06/58585741</t>
  </si>
  <si>
    <t>Ordine n. 151/02</t>
  </si>
  <si>
    <t>Inserisci i risultati:</t>
  </si>
  <si>
    <t>ISBN</t>
  </si>
  <si>
    <t>TITOLO LIBRO</t>
  </si>
  <si>
    <t>Q.</t>
  </si>
  <si>
    <t>IMP. UNITARIO</t>
  </si>
  <si>
    <t>IVA</t>
  </si>
  <si>
    <t>IMP. TOT.</t>
  </si>
  <si>
    <t>CONVERSIONE</t>
  </si>
  <si>
    <t>88-656587</t>
  </si>
  <si>
    <t>Laboratorio di Visual Basic 6</t>
  </si>
  <si>
    <t>88-658774</t>
  </si>
  <si>
    <t>Laboratorio di C++</t>
  </si>
  <si>
    <t>88-969998</t>
  </si>
  <si>
    <t>Laboratorio di Delphi</t>
  </si>
  <si>
    <t>88-978787</t>
  </si>
  <si>
    <t>Elementi di Geografia umana</t>
  </si>
  <si>
    <t>88-965554</t>
  </si>
  <si>
    <t>Elementi di Disegno tecnico</t>
  </si>
  <si>
    <t>88-989987</t>
  </si>
  <si>
    <t>Atlante mondiale</t>
  </si>
  <si>
    <t>Sconto del 5%  su Imp. Totale (escluso IVA)</t>
  </si>
  <si>
    <t>Formula:</t>
  </si>
  <si>
    <t>Sconto del 2,5% sui primi due libri (esluso IVA)</t>
  </si>
  <si>
    <t>Acconto versato</t>
  </si>
  <si>
    <t>Differenza a credito/debito</t>
  </si>
  <si>
    <t>Media della spesa totale compresa IVA</t>
  </si>
  <si>
    <t>Importo Massimo del totale (senza IVA)</t>
  </si>
  <si>
    <t>Harbey Jacob Marley</t>
  </si>
  <si>
    <r>
      <rPr>
        <sz val="12"/>
        <color theme="1"/>
        <rFont val="Arial"/>
      </rPr>
      <t xml:space="preserve">La ditta Harbey Jacob Marley di Cardiff, produttrice di divani e salotti, con sede legale in </t>
    </r>
    <r>
      <rPr>
        <b/>
        <sz val="12"/>
        <color theme="1"/>
        <rFont val="Arial"/>
      </rPr>
      <t>Cardiff - 44 Squire Avenue</t>
    </r>
    <r>
      <rPr>
        <sz val="12"/>
        <color theme="1"/>
        <rFont val="Arial"/>
      </rPr>
      <t xml:space="preserve">, alla fine dell'anno solare, redige il bilancio di chiusura conseguendo un utile netto di </t>
    </r>
    <r>
      <rPr>
        <b/>
        <sz val="12"/>
        <color theme="1"/>
        <rFont val="Arial"/>
      </rPr>
      <t>£ 38.000.000,00</t>
    </r>
    <r>
      <rPr>
        <sz val="12"/>
        <color theme="1"/>
        <rFont val="Arial"/>
      </rPr>
      <t xml:space="preserve"> </t>
    </r>
    <r>
      <rPr>
        <i/>
        <sz val="12"/>
        <color theme="1"/>
        <rFont val="Arial"/>
      </rPr>
      <t>(Pounds).</t>
    </r>
    <r>
      <rPr>
        <sz val="12"/>
        <color theme="1"/>
        <rFont val="Arial"/>
      </rPr>
      <t xml:space="preserve"> L'atto costitutivo stabilisce di accantonare il 4,5% al fondo di "Riserva Volontaria", il 6,2% al socio Grant Luis John (che svolge funzioni di amministratore) calcolato sull'utile diminuito dell'importo destinato alla riserva volontaria e di ripartire in proporzione alle quote così conferite:</t>
    </r>
  </si>
  <si>
    <t>Inserisci le risposte qui sotto:</t>
  </si>
  <si>
    <t>Socio Karless Nathalie</t>
  </si>
  <si>
    <t>£ 12.000.000,00</t>
  </si>
  <si>
    <t>Socio Jacob Karl</t>
  </si>
  <si>
    <t>£ 15.600.000,00</t>
  </si>
  <si>
    <t>Grant Luis John</t>
  </si>
  <si>
    <t>£ 19.000.000,00</t>
  </si>
  <si>
    <t>Bridget Jones</t>
  </si>
  <si>
    <t>£ 9.000.000,00</t>
  </si>
  <si>
    <t>Grant Hugh</t>
  </si>
  <si>
    <t>£ 28.900.000,00</t>
  </si>
  <si>
    <t>Creare una tabella completa, di tutti i dati sopra riportati, all'interno della quale sia possibile evidenziare le quote di utile spettanti ai cinque soci e la conversione in Euro dei suddetti utili. Infine applicare un filtro automatico.</t>
  </si>
  <si>
    <t>Colcolo della "Riserva Volontaria":</t>
  </si>
  <si>
    <t>Calcolo della "Riserva" per l'amministratore:</t>
  </si>
  <si>
    <t>Calcolo degli Utili per i soci (proporzione)*:</t>
  </si>
  <si>
    <t>Calcolo per la conversione dell'utile in Euro:</t>
  </si>
  <si>
    <r>
      <rPr>
        <b/>
        <i/>
        <sz val="11"/>
        <color theme="1"/>
        <rFont val="Arial"/>
      </rPr>
      <t>*</t>
    </r>
    <r>
      <rPr>
        <i/>
        <sz val="11"/>
        <color theme="1"/>
        <rFont val="Arial"/>
      </rPr>
      <t xml:space="preserve"> Utilizzo della Proporzione per il calcolo dell'utile da ripartire:</t>
    </r>
  </si>
  <si>
    <t>Importo Totale quote : Totale utile da ripartire = Quota socio : X</t>
  </si>
  <si>
    <t xml:space="preserve">X = </t>
  </si>
  <si>
    <t>Totale utile da ripartire * Quota socio</t>
  </si>
  <si>
    <t>Importo Totale quote</t>
  </si>
  <si>
    <t>St. Patrick's School of English</t>
  </si>
  <si>
    <t>Situata nel "Giardino d'Inghilterra", lungo la via che più brevemente collega Londra all'Europa Continentale, Canterbury vanta un passato ricco di storia, fatto di dominazioni, conversioni e pellegrinaggi. Le numerose testimonianze di ieri costituiscono tutt'ora una delle principali attrattive della città: la sola cattedrale attira ancora oggi migliaia di turisti da ogni parte del mondo. Il centro St. Patrick's, riconosciuto dal British Council, vanta un laboratorio audio-video, una piccola biblioteca e una sala ritrovo in tipico stile tudor con caffetteria. Lo staff della scuola organizza un fitto calendario di attività, già incluso nel periodo estivo nel corso di 20 lezioni, per dare a tutti l'ooportunità di trascorrere una piacevole esperienza di studio in un frizzante ambiente internazionale.</t>
  </si>
  <si>
    <t>Prezzi e condizioni…</t>
  </si>
  <si>
    <t>Lezioni settimanali</t>
  </si>
  <si>
    <t>20 lezioni settimanali (45 minuti)</t>
  </si>
  <si>
    <t>da Lunedì a Venerdì - 09.45/12.45</t>
  </si>
  <si>
    <t>QUOTE</t>
  </si>
  <si>
    <t>2 settimane</t>
  </si>
  <si>
    <t>3 settimane</t>
  </si>
  <si>
    <t>4 settimane</t>
  </si>
  <si>
    <t>Sett. Supplementare</t>
  </si>
  <si>
    <t>Volo Milano - Londra*</t>
  </si>
  <si>
    <t>Supplemento volo</t>
  </si>
  <si>
    <t>Supplemento sett.</t>
  </si>
  <si>
    <t>Alloggio</t>
  </si>
  <si>
    <t>* Volo A/R compreso nel prezzo</t>
  </si>
  <si>
    <t>ESERCIZIO</t>
  </si>
  <si>
    <r>
      <rPr>
        <sz val="10"/>
        <color theme="1"/>
        <rFont val="Tahoma"/>
      </rPr>
      <t>Il Responsabile della Vostra azienda, decide di mandare alcuni dipendenti, solo i più meritevoli, in Inghilterra per partecipare ad un corso di inglese, e chiede a voi di contattare delle agenzie viaggi-studio per poter visionare le offerte migliori. Tra le tante offerte visionate, vi colpisce particolarmente quella riguardante un corso d'inglese nella città di Canterbury. Excel alla mano (</t>
    </r>
    <r>
      <rPr>
        <i/>
        <sz val="10"/>
        <color theme="1"/>
        <rFont val="Tahoma"/>
      </rPr>
      <t>per modo di dire</t>
    </r>
    <r>
      <rPr>
        <sz val="10"/>
        <color theme="1"/>
        <rFont val="Tahoma"/>
      </rPr>
      <t>) fate un preventivo spese, su quanto potrebbe costare il viaggio, la frequenza scolastica e il soggiorno della durata di 4 settimane, per ciascun dipendente. Tenete conto delle spese di apertura pratica dell'importo di € 80,00; dell'Assicurazione "Tutti rischi" di € 30,00 a settimana, e infine le spese riguardante il trasferimento del dipendente dall'aereoporto di London Stansted (Londra) al Bus Station di Canterbury ammontanti a € 55,00.</t>
    </r>
  </si>
  <si>
    <t>Crea una tabella che raccolga i diversi dati e applica una formattazione automatica.</t>
  </si>
  <si>
    <r>
      <rPr>
        <sz val="10"/>
        <color theme="1"/>
        <rFont val="Tahoma"/>
      </rPr>
      <t>Una volta concluso il tutto, realizza una lettera con Word, in carta intestata</t>
    </r>
    <r>
      <rPr>
        <vertAlign val="superscript"/>
        <sz val="10"/>
        <color theme="1"/>
        <rFont val="Tahoma"/>
      </rPr>
      <t>1</t>
    </r>
    <r>
      <rPr>
        <sz val="10"/>
        <color theme="1"/>
        <rFont val="Tahoma"/>
      </rPr>
      <t>, da mostrare al Responsabile dell'azienda, con il preventivo delle spese del viaggio includendo la tabella precedentemente realizzata in Excel (salva con il nome "Lettera.doc"). Infine invia la stessa lettera, tramite e-mail all'indirizzo: silversan@inwind.it</t>
    </r>
  </si>
  <si>
    <r>
      <rPr>
        <sz val="11"/>
        <color theme="1"/>
        <rFont val="Tahoma"/>
      </rPr>
      <t>1</t>
    </r>
    <r>
      <rPr>
        <sz val="9"/>
        <color theme="1"/>
        <rFont val="Tahoma"/>
      </rPr>
      <t xml:space="preserve"> La carta intestata deve contenere i seguenti dati (inventati): Denominazione dell'Azienda, Indirizzo, Città, Numero telefonico e Partita IVA</t>
    </r>
  </si>
  <si>
    <t>ESERCIZIO DI RIEPILOGO</t>
  </si>
  <si>
    <t>Risolvete le seguenti operazioni con l'ausilio di Excel, utilizzando le funzioni adatte e, dopo aver trovato i risultati, scriverli negli spazi vuoti sottostanti ai valori.</t>
  </si>
  <si>
    <t>Somma</t>
  </si>
  <si>
    <t>Sottrazione</t>
  </si>
  <si>
    <t>Moltiplicaz.</t>
  </si>
  <si>
    <t>Divisione</t>
  </si>
  <si>
    <t>Minimo</t>
  </si>
  <si>
    <t>Massimo</t>
  </si>
  <si>
    <t>Adesso</t>
  </si>
  <si>
    <t>Oggi</t>
  </si>
  <si>
    <t>Destra</t>
  </si>
  <si>
    <t>Sinistra</t>
  </si>
  <si>
    <t>Valori:</t>
  </si>
  <si>
    <t>Cascata</t>
  </si>
  <si>
    <t>Viola</t>
  </si>
  <si>
    <t>Risultato:</t>
  </si>
  <si>
    <t>Casolare</t>
  </si>
  <si>
    <t>Bianco</t>
  </si>
  <si>
    <t>Boyfriend</t>
  </si>
  <si>
    <t>Cream Salad</t>
  </si>
  <si>
    <t>ID</t>
  </si>
  <si>
    <t>Prodotto</t>
  </si>
  <si>
    <t>Euro €</t>
  </si>
  <si>
    <t>l</t>
  </si>
  <si>
    <t>Jeans</t>
  </si>
  <si>
    <t>Pile</t>
  </si>
  <si>
    <t>Camicia</t>
  </si>
  <si>
    <t>Maglia</t>
  </si>
  <si>
    <t>Cognome e nome allievo</t>
  </si>
  <si>
    <t>Cappello</t>
  </si>
  <si>
    <t>Scarpe</t>
  </si>
  <si>
    <t>Cintura</t>
  </si>
  <si>
    <t>Gonna</t>
  </si>
  <si>
    <t>Data dell'esercizio</t>
  </si>
  <si>
    <t>T-Shirt</t>
  </si>
  <si>
    <t>Giaccone</t>
  </si>
  <si>
    <r>
      <t>Riprodurre la tabella, illustrata qui sotto, con i dati indicati e successivamente, dopo averla formattata con una "formattazione automatica", completate i campi vuoti. Inserite, in fondo alla tabella creata, il numero ordine, il quantitativo totale di libri, l'importo totale e la conversione in dollari USA</t>
    </r>
    <r>
      <rPr>
        <b/>
        <i/>
        <sz val="11"/>
        <color theme="1"/>
        <rFont val="Arial"/>
      </rPr>
      <t xml:space="preserve"> (€ 1,00 = $ 1,023) </t>
    </r>
    <r>
      <rPr>
        <i/>
        <sz val="11"/>
        <color theme="1"/>
        <rFont val="Arial"/>
      </rPr>
      <t>utilizzando, opportunamente la funzione "Concatena" e "&amp;" commerciale.</t>
    </r>
  </si>
  <si>
    <t>Marta</t>
  </si>
  <si>
    <t>Tobias</t>
  </si>
  <si>
    <t>Filippo</t>
  </si>
  <si>
    <t>Gabriel</t>
  </si>
  <si>
    <t>Joseph</t>
  </si>
  <si>
    <t>Isacco</t>
  </si>
  <si>
    <t>Simone</t>
  </si>
  <si>
    <t>Jacopo</t>
  </si>
  <si>
    <t>Elia</t>
  </si>
  <si>
    <t>Romeo</t>
  </si>
  <si>
    <t>Mattia</t>
  </si>
  <si>
    <t>Matteo</t>
  </si>
  <si>
    <t>Lorenzo</t>
  </si>
  <si>
    <t>Stefan</t>
  </si>
  <si>
    <t>Davide</t>
  </si>
  <si>
    <t>Dante</t>
  </si>
  <si>
    <t>Endi</t>
  </si>
  <si>
    <t>Sofia</t>
  </si>
  <si>
    <t>Ruggero</t>
  </si>
  <si>
    <t>Bragadin</t>
  </si>
  <si>
    <t>Utile</t>
  </si>
  <si>
    <t>Quota accantonata</t>
  </si>
  <si>
    <t>Amministratore Bragadin</t>
  </si>
  <si>
    <t>Utile da dividere</t>
  </si>
  <si>
    <t>UTILE</t>
  </si>
  <si>
    <t>accantonamento</t>
  </si>
  <si>
    <t>% accantonamento</t>
  </si>
  <si>
    <t>Riserva volontaria</t>
  </si>
  <si>
    <t>ammnistratore</t>
  </si>
  <si>
    <t>Karless</t>
  </si>
  <si>
    <t>Jacop</t>
  </si>
  <si>
    <t>Luis</t>
  </si>
  <si>
    <t>Jones</t>
  </si>
  <si>
    <t>Hugh</t>
  </si>
  <si>
    <t>settimane</t>
  </si>
  <si>
    <t>apertura pratica</t>
  </si>
  <si>
    <t>assicurazione/settimana</t>
  </si>
  <si>
    <t>Trasporto aeroporto /sede</t>
  </si>
  <si>
    <t>assicurzione</t>
  </si>
  <si>
    <t>costo 4 settimane</t>
  </si>
  <si>
    <t>assicurazione 4 settimane</t>
  </si>
  <si>
    <t>trasporto aeroporto / sede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</si>
</sst>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 #,##0.00\ &quot;€&quot;_-;\-* #,##0.00\ &quot;€&quot;_-;_-* &quot;-&quot;??\ &quot;€&quot;_-;_-@_-"/>
    <numFmt numFmtId="164" formatCode="_-[$€-2]\ * #,##0.00_-;\-[$€-2]\ * #,##0.00_-;_-[$€-2]\ * &quot;-&quot;??"/>
    <numFmt numFmtId="165" formatCode="#,##0_ ;\-#,##0\ "/>
    <numFmt numFmtId="166" formatCode="#,##0.00\ &quot;€&quot;"/>
    <numFmt numFmtId="167" formatCode="_-[$€-2]\ * #,##0.00_-;\-[$€-2]\ * #,##0.00_-;_-[$€-2]\ * &quot;-&quot;??_-;_-@"/>
    <numFmt numFmtId="168" formatCode="_-[$£-809]* #,##0.00_-;\-[$£-809]* #,##0.00_-;_-[$£-809]* &quot;-&quot;??_-;_-@"/>
    <numFmt numFmtId="169" formatCode="0.0%"/>
    <numFmt numFmtId="170" formatCode="d/m/yyyy"/>
    <numFmt numFmtId="171" formatCode="_-[$$-409]* #,##0.00_ ;_-[$$-409]* \-#,##0.00\ ;_-[$$-409]* &quot;-&quot;??_ ;_-@_ "/>
    <numFmt numFmtId="172" formatCode="_-* #,##0.00\ [$€-410]_-;\-* #,##0.00\ [$€-410]_-;_-* &quot;-&quot;??\ [$€-410]_-;_-@_-"/>
    <numFmt numFmtId="173" formatCode="_-[$£-809]* #,##0.00_-;\-[$£-809]* #,##0.00_-;_-[$£-809]* &quot;-&quot;??_-;_-@_-"/>
    <numFmt numFmtId="174" formatCode="0.000"/>
    <numFmt numFmtId="175" formatCode="_-[$$-409]* #,##0.000_ ;_-[$$-409]* \-#,##0.000\ ;_-[$$-409]* &quot;-&quot;???_ ;_-@_ "/>
  </numFmts>
  <fonts count="45">
    <font>
      <sz val="10"/>
      <color rgb="FF000000"/>
      <name val="Arial"/>
      <scheme val="minor"/>
    </font>
    <font>
      <sz val="10"/>
      <color theme="1"/>
      <name val="Arial"/>
    </font>
    <font>
      <b/>
      <sz val="26"/>
      <color theme="1"/>
      <name val="Poor Richard"/>
    </font>
    <font>
      <sz val="12"/>
      <color theme="1"/>
      <name val="Libre Baskerville"/>
    </font>
    <font>
      <sz val="10"/>
      <name val="Arial"/>
    </font>
    <font>
      <b/>
      <sz val="10"/>
      <color theme="1"/>
      <name val="Arial"/>
    </font>
    <font>
      <b/>
      <i/>
      <sz val="10"/>
      <color theme="1"/>
      <name val="Arial"/>
    </font>
    <font>
      <i/>
      <sz val="10"/>
      <color theme="1"/>
      <name val="Arial"/>
    </font>
    <font>
      <sz val="10"/>
      <color rgb="FF0000FF"/>
      <name val="Arial"/>
    </font>
    <font>
      <b/>
      <sz val="22"/>
      <color theme="1"/>
      <name val="Poor Richard"/>
    </font>
    <font>
      <b/>
      <sz val="10"/>
      <color rgb="FF0000FF"/>
      <name val="Arial"/>
    </font>
    <font>
      <b/>
      <sz val="20"/>
      <color theme="1"/>
      <name val="Book Antiqua"/>
    </font>
    <font>
      <b/>
      <i/>
      <sz val="9"/>
      <color rgb="FFFFFFFF"/>
      <name val="Arial"/>
    </font>
    <font>
      <sz val="10"/>
      <color rgb="FF000080"/>
      <name val="Arial"/>
    </font>
    <font>
      <b/>
      <sz val="10"/>
      <color rgb="FF000080"/>
      <name val="Arial"/>
    </font>
    <font>
      <i/>
      <sz val="12"/>
      <color theme="1"/>
      <name val="Libre Baskerville"/>
    </font>
    <font>
      <b/>
      <sz val="11"/>
      <color theme="1"/>
      <name val="Libre Baskerville"/>
    </font>
    <font>
      <sz val="11"/>
      <color theme="1"/>
      <name val="Arial"/>
    </font>
    <font>
      <b/>
      <sz val="10"/>
      <color rgb="FF000000"/>
      <name val="Arial"/>
    </font>
    <font>
      <b/>
      <sz val="11"/>
      <color theme="1"/>
      <name val="Arial"/>
    </font>
    <font>
      <sz val="10"/>
      <color rgb="FF000000"/>
      <name val="Arial"/>
    </font>
    <font>
      <sz val="10"/>
      <color theme="1"/>
      <name val="Arial"/>
      <scheme val="minor"/>
    </font>
    <font>
      <i/>
      <sz val="11"/>
      <color theme="1"/>
      <name val="Arial"/>
    </font>
    <font>
      <sz val="11"/>
      <color rgb="FFFF0000"/>
      <name val="Arial"/>
    </font>
    <font>
      <sz val="12"/>
      <color theme="1"/>
      <name val="Arial"/>
    </font>
    <font>
      <i/>
      <sz val="12"/>
      <color theme="1"/>
      <name val="Arial"/>
    </font>
    <font>
      <b/>
      <sz val="12"/>
      <color theme="1"/>
      <name val="Libre Baskerville"/>
    </font>
    <font>
      <b/>
      <i/>
      <sz val="11"/>
      <color theme="1"/>
      <name val="Arial"/>
    </font>
    <font>
      <b/>
      <sz val="12"/>
      <color theme="1"/>
      <name val="Arial"/>
    </font>
    <font>
      <b/>
      <sz val="14"/>
      <color theme="1"/>
      <name val="Arial"/>
    </font>
    <font>
      <sz val="9"/>
      <color theme="1"/>
      <name val="Tahoma"/>
    </font>
    <font>
      <b/>
      <sz val="10"/>
      <color theme="1"/>
      <name val="Tahoma"/>
    </font>
    <font>
      <sz val="10"/>
      <color theme="1"/>
      <name val="Tahoma"/>
    </font>
    <font>
      <b/>
      <i/>
      <sz val="10"/>
      <color theme="1"/>
      <name val="Tahoma"/>
    </font>
    <font>
      <sz val="8"/>
      <color theme="1"/>
      <name val="Tahoma"/>
    </font>
    <font>
      <i/>
      <sz val="10"/>
      <color theme="1"/>
      <name val="Tahoma"/>
    </font>
    <font>
      <vertAlign val="superscript"/>
      <sz val="11"/>
      <color theme="1"/>
      <name val="Tahoma"/>
    </font>
    <font>
      <sz val="9"/>
      <color theme="1"/>
      <name val="Arial"/>
    </font>
    <font>
      <b/>
      <sz val="15"/>
      <color theme="1"/>
      <name val="Poor Richard"/>
    </font>
    <font>
      <b/>
      <sz val="12"/>
      <color theme="1"/>
      <name val="Baskerville"/>
    </font>
    <font>
      <sz val="12"/>
      <color theme="1"/>
      <name val="Baskerville"/>
    </font>
    <font>
      <vertAlign val="superscript"/>
      <sz val="10"/>
      <color theme="1"/>
      <name val="Tahoma"/>
    </font>
    <font>
      <sz val="11"/>
      <color theme="1"/>
      <name val="Tahoma"/>
    </font>
    <font>
      <sz val="10"/>
      <color rgb="FF000000"/>
      <name val="Arial"/>
      <scheme val="minor"/>
    </font>
    <font>
      <sz val="10"/>
      <color rgb="FF000000"/>
      <name val="Arial"/>
      <family val="2"/>
      <scheme val="minor"/>
    </font>
  </fonts>
  <fills count="8">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rgb="FFCCFFFF"/>
        <bgColor rgb="FFCCFFFF"/>
      </patternFill>
    </fill>
    <fill>
      <patternFill patternType="solid">
        <fgColor rgb="FFFFFF99"/>
        <bgColor rgb="FFFFFF99"/>
      </patternFill>
    </fill>
    <fill>
      <patternFill patternType="solid">
        <fgColor rgb="FF000080"/>
        <bgColor rgb="FF000080"/>
      </patternFill>
    </fill>
    <fill>
      <patternFill patternType="solid">
        <fgColor rgb="FFC0C0C0"/>
        <bgColor rgb="FFC0C0C0"/>
      </patternFill>
    </fill>
  </fills>
  <borders count="91">
    <border>
      <left/>
      <right/>
      <top/>
      <bottom/>
      <diagonal/>
    </border>
    <border>
      <left/>
      <right/>
      <top/>
      <bottom/>
      <diagonal/>
    </border>
    <border>
      <left/>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medium">
        <color rgb="FF000000"/>
      </top>
      <bottom style="double">
        <color rgb="FF000000"/>
      </bottom>
      <diagonal/>
    </border>
    <border>
      <left/>
      <right style="thin">
        <color rgb="FF000000"/>
      </right>
      <top style="medium">
        <color rgb="FF000000"/>
      </top>
      <bottom style="double">
        <color rgb="FF000000"/>
      </bottom>
      <diagonal/>
    </border>
    <border>
      <left/>
      <right/>
      <top style="medium">
        <color rgb="FF000000"/>
      </top>
      <bottom style="double">
        <color rgb="FF000000"/>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style="double">
        <color rgb="FF000000"/>
      </bottom>
      <diagonal/>
    </border>
    <border>
      <left/>
      <right/>
      <top/>
      <bottom style="double">
        <color rgb="FF000000"/>
      </bottom>
      <diagonal/>
    </border>
    <border>
      <left/>
      <right/>
      <top/>
      <bottom style="double">
        <color rgb="FF000000"/>
      </bottom>
      <diagonal/>
    </border>
    <border>
      <left/>
      <right/>
      <top/>
      <bottom style="double">
        <color rgb="FF000000"/>
      </bottom>
      <diagonal/>
    </border>
    <border>
      <left/>
      <right/>
      <top style="thin">
        <color rgb="FF000000"/>
      </top>
      <bottom style="thin">
        <color rgb="FF000000"/>
      </bottom>
      <diagonal/>
    </border>
    <border>
      <left/>
      <right/>
      <top style="thin">
        <color rgb="FF000000"/>
      </top>
      <bottom/>
      <diagonal/>
    </border>
    <border>
      <left/>
      <right/>
      <top/>
      <bottom style="double">
        <color rgb="FF000000"/>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thin">
        <color rgb="FF000000"/>
      </left>
      <right style="thin">
        <color rgb="FF000000"/>
      </right>
      <top/>
      <bottom/>
      <diagonal/>
    </border>
    <border>
      <left/>
      <right style="medium">
        <color rgb="FF000000"/>
      </right>
      <top/>
      <bottom/>
      <diagonal/>
    </border>
    <border>
      <left style="thin">
        <color rgb="FF000000"/>
      </left>
      <right/>
      <top/>
      <bottom/>
      <diagonal/>
    </border>
    <border>
      <left/>
      <right style="thin">
        <color rgb="FF000000"/>
      </right>
      <top/>
      <bottom/>
      <diagonal/>
    </border>
    <border>
      <left/>
      <right style="medium">
        <color rgb="FF000000"/>
      </right>
      <top/>
      <bottom/>
      <diagonal/>
    </border>
    <border>
      <left style="medium">
        <color rgb="FF000000"/>
      </left>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top style="dotted">
        <color rgb="FF000000"/>
      </top>
      <bottom style="dotted">
        <color rgb="FF000000"/>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double">
        <color rgb="FF000000"/>
      </top>
      <bottom/>
      <diagonal/>
    </border>
    <border>
      <left/>
      <right/>
      <top style="double">
        <color rgb="FF000000"/>
      </top>
      <bottom/>
      <diagonal/>
    </border>
    <border>
      <left/>
      <right/>
      <top style="double">
        <color rgb="FF000000"/>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43" fillId="0" borderId="0" applyFont="0" applyFill="0" applyBorder="0" applyAlignment="0" applyProtection="0"/>
    <xf numFmtId="44" fontId="43" fillId="0" borderId="0" applyFont="0" applyFill="0" applyBorder="0" applyAlignment="0" applyProtection="0"/>
  </cellStyleXfs>
  <cellXfs count="274">
    <xf numFmtId="0" fontId="0" fillId="0" borderId="0" xfId="0"/>
    <xf numFmtId="0" fontId="1" fillId="2" borderId="1" xfId="0" applyFont="1" applyFill="1" applyBorder="1"/>
    <xf numFmtId="0" fontId="2" fillId="2" borderId="2" xfId="0" applyFont="1" applyFill="1" applyBorder="1"/>
    <xf numFmtId="0" fontId="1" fillId="2" borderId="2" xfId="0" applyFont="1" applyFill="1" applyBorder="1"/>
    <xf numFmtId="0" fontId="3" fillId="2" borderId="1" xfId="0" applyFont="1" applyFill="1" applyBorder="1" applyAlignment="1">
      <alignment horizontal="left" vertical="center" wrapText="1"/>
    </xf>
    <xf numFmtId="0" fontId="5" fillId="2" borderId="1" xfId="0" applyFont="1" applyFill="1" applyBorder="1"/>
    <xf numFmtId="164" fontId="1" fillId="2" borderId="1" xfId="0" applyNumberFormat="1" applyFont="1" applyFill="1" applyBorder="1"/>
    <xf numFmtId="0" fontId="3" fillId="2" borderId="1" xfId="0" applyFont="1" applyFill="1" applyBorder="1"/>
    <xf numFmtId="0" fontId="3" fillId="2" borderId="2" xfId="0" applyFont="1" applyFill="1" applyBorder="1"/>
    <xf numFmtId="0" fontId="3" fillId="2" borderId="1" xfId="0" applyFont="1" applyFill="1" applyBorder="1" applyAlignment="1">
      <alignment horizontal="right"/>
    </xf>
    <xf numFmtId="0" fontId="1" fillId="2" borderId="2" xfId="0" applyFont="1" applyFill="1" applyBorder="1" applyAlignment="1">
      <alignment horizontal="left"/>
    </xf>
    <xf numFmtId="0" fontId="1" fillId="2" borderId="1" xfId="0" applyFont="1" applyFill="1" applyBorder="1" applyAlignment="1">
      <alignment horizontal="left"/>
    </xf>
    <xf numFmtId="164" fontId="1" fillId="2" borderId="1" xfId="0" applyNumberFormat="1" applyFont="1" applyFill="1" applyBorder="1" applyAlignment="1">
      <alignment horizontal="center"/>
    </xf>
    <xf numFmtId="0" fontId="1" fillId="2" borderId="29" xfId="0" applyFont="1" applyFill="1" applyBorder="1"/>
    <xf numFmtId="164" fontId="1" fillId="2" borderId="29" xfId="0" applyNumberFormat="1" applyFont="1" applyFill="1" applyBorder="1" applyAlignment="1">
      <alignment horizontal="left"/>
    </xf>
    <xf numFmtId="0" fontId="7" fillId="2" borderId="29" xfId="0" applyFont="1" applyFill="1" applyBorder="1" applyAlignment="1">
      <alignment horizontal="center"/>
    </xf>
    <xf numFmtId="164" fontId="1" fillId="2" borderId="29" xfId="0" applyNumberFormat="1" applyFont="1" applyFill="1" applyBorder="1" applyAlignment="1">
      <alignment horizontal="center"/>
    </xf>
    <xf numFmtId="165" fontId="5" fillId="2" borderId="29" xfId="0" applyNumberFormat="1" applyFont="1" applyFill="1" applyBorder="1" applyAlignment="1">
      <alignment horizontal="center"/>
    </xf>
    <xf numFmtId="0" fontId="1" fillId="2" borderId="30" xfId="0" applyFont="1" applyFill="1" applyBorder="1" applyAlignment="1">
      <alignment horizontal="center"/>
    </xf>
    <xf numFmtId="0" fontId="1" fillId="2" borderId="31" xfId="0" applyFont="1" applyFill="1" applyBorder="1" applyAlignment="1">
      <alignment horizontal="center"/>
    </xf>
    <xf numFmtId="0" fontId="1" fillId="2" borderId="32" xfId="0" applyFont="1" applyFill="1" applyBorder="1" applyAlignment="1">
      <alignment horizontal="center"/>
    </xf>
    <xf numFmtId="164" fontId="1" fillId="2" borderId="29" xfId="0" applyNumberFormat="1" applyFont="1" applyFill="1" applyBorder="1"/>
    <xf numFmtId="0" fontId="5" fillId="2" borderId="1" xfId="0" applyFont="1" applyFill="1" applyBorder="1" applyAlignment="1">
      <alignment horizontal="center" vertical="center"/>
    </xf>
    <xf numFmtId="0" fontId="5" fillId="2" borderId="1" xfId="0" applyFont="1" applyFill="1" applyBorder="1" applyAlignment="1">
      <alignment horizontal="left" vertical="center"/>
    </xf>
    <xf numFmtId="0" fontId="1" fillId="2" borderId="31" xfId="0" applyFont="1" applyFill="1" applyBorder="1"/>
    <xf numFmtId="168" fontId="1" fillId="2" borderId="29" xfId="0" applyNumberFormat="1" applyFont="1" applyFill="1" applyBorder="1" applyAlignment="1">
      <alignment horizontal="left"/>
    </xf>
    <xf numFmtId="169" fontId="7" fillId="2" borderId="29" xfId="0" applyNumberFormat="1" applyFont="1" applyFill="1" applyBorder="1" applyAlignment="1">
      <alignment horizontal="center"/>
    </xf>
    <xf numFmtId="168" fontId="1" fillId="2" borderId="29" xfId="0" applyNumberFormat="1" applyFont="1" applyFill="1" applyBorder="1" applyAlignment="1">
      <alignment horizontal="center"/>
    </xf>
    <xf numFmtId="168" fontId="5" fillId="2" borderId="29" xfId="0" applyNumberFormat="1" applyFont="1" applyFill="1" applyBorder="1" applyAlignment="1">
      <alignment horizontal="center"/>
    </xf>
    <xf numFmtId="168" fontId="1" fillId="2" borderId="31" xfId="0" applyNumberFormat="1" applyFont="1" applyFill="1" applyBorder="1" applyAlignment="1">
      <alignment horizontal="center"/>
    </xf>
    <xf numFmtId="168" fontId="1" fillId="2" borderId="32" xfId="0" applyNumberFormat="1" applyFont="1" applyFill="1" applyBorder="1" applyAlignment="1">
      <alignment horizontal="center"/>
    </xf>
    <xf numFmtId="169" fontId="1" fillId="2" borderId="31" xfId="0" applyNumberFormat="1" applyFont="1" applyFill="1" applyBorder="1" applyAlignment="1">
      <alignment horizontal="center"/>
    </xf>
    <xf numFmtId="168" fontId="1" fillId="2" borderId="29" xfId="0" applyNumberFormat="1" applyFont="1" applyFill="1" applyBorder="1"/>
    <xf numFmtId="10" fontId="7" fillId="2" borderId="29" xfId="0" applyNumberFormat="1" applyFont="1" applyFill="1" applyBorder="1" applyAlignment="1">
      <alignment horizont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1" xfId="0" applyFont="1" applyFill="1" applyBorder="1" applyAlignment="1">
      <alignment vertical="center"/>
    </xf>
    <xf numFmtId="170" fontId="1" fillId="2" borderId="1" xfId="0" applyNumberFormat="1" applyFont="1" applyFill="1" applyBorder="1"/>
    <xf numFmtId="0" fontId="12" fillId="6" borderId="44" xfId="0" applyFont="1" applyFill="1" applyBorder="1" applyAlignment="1">
      <alignment horizontal="center" vertical="center"/>
    </xf>
    <xf numFmtId="0" fontId="12" fillId="6" borderId="45" xfId="0" applyFont="1" applyFill="1" applyBorder="1" applyAlignment="1">
      <alignment horizontal="center" vertical="center"/>
    </xf>
    <xf numFmtId="0" fontId="13" fillId="7" borderId="51" xfId="0" applyFont="1" applyFill="1" applyBorder="1" applyAlignment="1">
      <alignment vertical="center"/>
    </xf>
    <xf numFmtId="0" fontId="13" fillId="7" borderId="52" xfId="0" applyFont="1" applyFill="1" applyBorder="1" applyAlignment="1">
      <alignment vertical="center"/>
    </xf>
    <xf numFmtId="0" fontId="13" fillId="7" borderId="1" xfId="0" applyFont="1" applyFill="1" applyBorder="1" applyAlignment="1">
      <alignment vertical="center"/>
    </xf>
    <xf numFmtId="0" fontId="13" fillId="7" borderId="53" xfId="0" applyFont="1" applyFill="1" applyBorder="1" applyAlignment="1">
      <alignment vertical="center"/>
    </xf>
    <xf numFmtId="0" fontId="14" fillId="7" borderId="51" xfId="0" applyFont="1" applyFill="1" applyBorder="1" applyAlignment="1">
      <alignment vertical="center"/>
    </xf>
    <xf numFmtId="168" fontId="13" fillId="7" borderId="52" xfId="0" applyNumberFormat="1" applyFont="1" applyFill="1" applyBorder="1" applyAlignment="1">
      <alignment vertical="center"/>
    </xf>
    <xf numFmtId="168" fontId="1" fillId="2" borderId="1" xfId="0" applyNumberFormat="1" applyFont="1" applyFill="1" applyBorder="1"/>
    <xf numFmtId="1" fontId="1" fillId="2" borderId="1" xfId="0" applyNumberFormat="1" applyFont="1" applyFill="1" applyBorder="1"/>
    <xf numFmtId="0" fontId="14" fillId="7" borderId="51" xfId="0" applyFont="1" applyFill="1" applyBorder="1"/>
    <xf numFmtId="0" fontId="14" fillId="7" borderId="57" xfId="0" applyFont="1" applyFill="1" applyBorder="1"/>
    <xf numFmtId="168" fontId="13" fillId="7" borderId="58" xfId="0" applyNumberFormat="1" applyFont="1" applyFill="1" applyBorder="1" applyAlignment="1">
      <alignment vertical="center"/>
    </xf>
    <xf numFmtId="0" fontId="15" fillId="2" borderId="1" xfId="0" applyFont="1" applyFill="1" applyBorder="1"/>
    <xf numFmtId="0" fontId="16" fillId="2" borderId="1" xfId="0" applyFont="1" applyFill="1" applyBorder="1"/>
    <xf numFmtId="0" fontId="1" fillId="2" borderId="1" xfId="0" applyFont="1" applyFill="1" applyBorder="1" applyAlignment="1">
      <alignment horizontal="center"/>
    </xf>
    <xf numFmtId="0" fontId="3" fillId="2" borderId="1" xfId="0" applyFont="1" applyFill="1" applyBorder="1" applyAlignment="1">
      <alignment horizontal="left" vertical="center"/>
    </xf>
    <xf numFmtId="0" fontId="18" fillId="0" borderId="0" xfId="0" applyFont="1"/>
    <xf numFmtId="0" fontId="19" fillId="2" borderId="1" xfId="0" applyFont="1" applyFill="1" applyBorder="1"/>
    <xf numFmtId="0" fontId="1" fillId="0" borderId="0" xfId="0" applyFont="1"/>
    <xf numFmtId="168" fontId="20" fillId="0" borderId="0" xfId="0" applyNumberFormat="1" applyFont="1"/>
    <xf numFmtId="10" fontId="20" fillId="0" borderId="0" xfId="0" applyNumberFormat="1" applyFont="1"/>
    <xf numFmtId="0" fontId="21" fillId="0" borderId="0" xfId="0" applyFont="1"/>
    <xf numFmtId="9" fontId="20" fillId="0" borderId="0" xfId="0" applyNumberFormat="1" applyFont="1"/>
    <xf numFmtId="0" fontId="12" fillId="2" borderId="1" xfId="0" applyFont="1" applyFill="1" applyBorder="1" applyAlignment="1">
      <alignment horizontal="center" vertical="center"/>
    </xf>
    <xf numFmtId="0" fontId="17" fillId="2" borderId="1" xfId="0" applyFont="1" applyFill="1" applyBorder="1" applyAlignment="1">
      <alignment horizontal="left" vertical="center" wrapText="1"/>
    </xf>
    <xf numFmtId="0" fontId="17" fillId="2" borderId="1" xfId="0" applyFont="1" applyFill="1" applyBorder="1" applyAlignment="1">
      <alignment horizontal="center" vertical="center"/>
    </xf>
    <xf numFmtId="0" fontId="14" fillId="2" borderId="1" xfId="0" applyFont="1" applyFill="1" applyBorder="1"/>
    <xf numFmtId="168" fontId="13" fillId="2" borderId="1" xfId="0" applyNumberFormat="1" applyFont="1" applyFill="1" applyBorder="1" applyAlignment="1">
      <alignment vertical="center"/>
    </xf>
    <xf numFmtId="0" fontId="22" fillId="2" borderId="1" xfId="0" applyFont="1" applyFill="1" applyBorder="1"/>
    <xf numFmtId="0" fontId="11" fillId="2" borderId="1" xfId="0" applyFont="1" applyFill="1" applyBorder="1" applyAlignment="1">
      <alignment horizontal="left"/>
    </xf>
    <xf numFmtId="0" fontId="7" fillId="2" borderId="1" xfId="0" applyFont="1" applyFill="1" applyBorder="1" applyAlignment="1">
      <alignment horizontal="left"/>
    </xf>
    <xf numFmtId="0" fontId="19" fillId="3" borderId="1" xfId="0" applyFont="1" applyFill="1" applyBorder="1"/>
    <xf numFmtId="0" fontId="3" fillId="3" borderId="1" xfId="0" applyFont="1" applyFill="1" applyBorder="1"/>
    <xf numFmtId="0" fontId="23" fillId="2" borderId="1" xfId="0" applyFont="1" applyFill="1" applyBorder="1"/>
    <xf numFmtId="0" fontId="5" fillId="3" borderId="29" xfId="0" applyFont="1" applyFill="1" applyBorder="1"/>
    <xf numFmtId="0" fontId="5" fillId="3" borderId="29" xfId="0" applyFont="1" applyFill="1" applyBorder="1" applyAlignment="1">
      <alignment horizontal="center"/>
    </xf>
    <xf numFmtId="0" fontId="5" fillId="3" borderId="68" xfId="0" applyFont="1" applyFill="1" applyBorder="1" applyAlignment="1">
      <alignment horizontal="center"/>
    </xf>
    <xf numFmtId="0" fontId="5" fillId="2" borderId="29" xfId="0" applyFont="1" applyFill="1" applyBorder="1"/>
    <xf numFmtId="0" fontId="1" fillId="2" borderId="29" xfId="0" applyFont="1" applyFill="1" applyBorder="1" applyAlignment="1">
      <alignment horizontal="center"/>
    </xf>
    <xf numFmtId="0" fontId="1" fillId="2" borderId="1" xfId="0" applyFont="1" applyFill="1" applyBorder="1" applyAlignment="1">
      <alignment horizontal="left" vertical="center"/>
    </xf>
    <xf numFmtId="167" fontId="1" fillId="2" borderId="1" xfId="0" applyNumberFormat="1" applyFont="1" applyFill="1" applyBorder="1" applyAlignment="1">
      <alignment horizontal="left" vertical="center"/>
    </xf>
    <xf numFmtId="167" fontId="1" fillId="2" borderId="1" xfId="0" applyNumberFormat="1" applyFont="1" applyFill="1" applyBorder="1" applyAlignment="1">
      <alignment horizontal="right" vertical="center"/>
    </xf>
    <xf numFmtId="167" fontId="1" fillId="2" borderId="1" xfId="0" applyNumberFormat="1" applyFont="1" applyFill="1" applyBorder="1"/>
    <xf numFmtId="171" fontId="1" fillId="2" borderId="1" xfId="0" applyNumberFormat="1" applyFont="1" applyFill="1" applyBorder="1"/>
    <xf numFmtId="0" fontId="1" fillId="2" borderId="1" xfId="0" applyFont="1" applyFill="1" applyBorder="1" applyAlignment="1">
      <alignment horizontal="right" vertical="center"/>
    </xf>
    <xf numFmtId="0" fontId="1" fillId="3" borderId="30" xfId="0" applyFont="1" applyFill="1" applyBorder="1" applyAlignment="1">
      <alignment horizontal="left" vertical="center"/>
    </xf>
    <xf numFmtId="0" fontId="1" fillId="3" borderId="31" xfId="0" applyFont="1" applyFill="1" applyBorder="1" applyAlignment="1">
      <alignment horizontal="left" vertical="center"/>
    </xf>
    <xf numFmtId="0" fontId="1" fillId="3" borderId="32" xfId="0" applyFont="1" applyFill="1" applyBorder="1" applyAlignment="1">
      <alignment horizontal="left" vertical="center"/>
    </xf>
    <xf numFmtId="0" fontId="1" fillId="2" borderId="1" xfId="0" applyFont="1" applyFill="1" applyBorder="1" applyAlignment="1">
      <alignment horizontal="center" vertical="center"/>
    </xf>
    <xf numFmtId="0" fontId="1" fillId="3" borderId="31" xfId="0" applyFont="1" applyFill="1" applyBorder="1"/>
    <xf numFmtId="0" fontId="1" fillId="3" borderId="32" xfId="0" applyFont="1" applyFill="1" applyBorder="1"/>
    <xf numFmtId="170" fontId="13" fillId="2" borderId="1" xfId="0" applyNumberFormat="1" applyFont="1" applyFill="1" applyBorder="1" applyAlignment="1">
      <alignment vertical="center"/>
    </xf>
    <xf numFmtId="0" fontId="7" fillId="2" borderId="1" xfId="0" applyFont="1" applyFill="1" applyBorder="1"/>
    <xf numFmtId="0" fontId="24" fillId="2" borderId="1" xfId="0" applyFont="1" applyFill="1" applyBorder="1"/>
    <xf numFmtId="0" fontId="25" fillId="2" borderId="1" xfId="0" applyFont="1" applyFill="1" applyBorder="1"/>
    <xf numFmtId="0" fontId="12" fillId="2" borderId="1" xfId="0" applyFont="1" applyFill="1" applyBorder="1"/>
    <xf numFmtId="0" fontId="13" fillId="2" borderId="1" xfId="0" applyFont="1" applyFill="1" applyBorder="1"/>
    <xf numFmtId="0" fontId="24" fillId="2" borderId="1" xfId="0" applyFont="1" applyFill="1" applyBorder="1" applyAlignment="1">
      <alignment horizontal="right"/>
    </xf>
    <xf numFmtId="0" fontId="26" fillId="2" borderId="1" xfId="0" applyFont="1" applyFill="1" applyBorder="1"/>
    <xf numFmtId="0" fontId="5" fillId="2" borderId="1" xfId="0" applyFont="1" applyFill="1" applyBorder="1" applyAlignment="1">
      <alignment horizontal="right"/>
    </xf>
    <xf numFmtId="0" fontId="28" fillId="2" borderId="1" xfId="0" applyFont="1" applyFill="1" applyBorder="1" applyAlignment="1">
      <alignment horizontal="center"/>
    </xf>
    <xf numFmtId="0" fontId="3" fillId="2" borderId="1" xfId="0" applyFont="1" applyFill="1" applyBorder="1" applyAlignment="1">
      <alignment horizontal="center"/>
    </xf>
    <xf numFmtId="0" fontId="32" fillId="5" borderId="1" xfId="0" applyFont="1" applyFill="1" applyBorder="1"/>
    <xf numFmtId="0" fontId="31" fillId="5" borderId="1" xfId="0" applyFont="1" applyFill="1" applyBorder="1"/>
    <xf numFmtId="164" fontId="31" fillId="5" borderId="1" xfId="0" applyNumberFormat="1" applyFont="1" applyFill="1" applyBorder="1"/>
    <xf numFmtId="164" fontId="33" fillId="5" borderId="1" xfId="0" applyNumberFormat="1" applyFont="1" applyFill="1" applyBorder="1"/>
    <xf numFmtId="0" fontId="32" fillId="5" borderId="1" xfId="0" applyFont="1" applyFill="1" applyBorder="1" applyAlignment="1">
      <alignment horizontal="center"/>
    </xf>
    <xf numFmtId="0" fontId="34" fillId="5" borderId="1" xfId="0" applyFont="1" applyFill="1" applyBorder="1"/>
    <xf numFmtId="0" fontId="28" fillId="0" borderId="0" xfId="0" applyFont="1"/>
    <xf numFmtId="0" fontId="32" fillId="0" borderId="0" xfId="0" applyFont="1" applyAlignment="1">
      <alignment horizontal="left" vertical="center" wrapText="1"/>
    </xf>
    <xf numFmtId="0" fontId="35" fillId="0" borderId="0" xfId="0" applyFont="1"/>
    <xf numFmtId="0" fontId="28" fillId="2" borderId="1" xfId="0" applyFont="1" applyFill="1" applyBorder="1"/>
    <xf numFmtId="0" fontId="1" fillId="2" borderId="1" xfId="0" applyFont="1" applyFill="1" applyBorder="1" applyAlignment="1">
      <alignment vertical="center" wrapText="1"/>
    </xf>
    <xf numFmtId="0" fontId="5" fillId="2" borderId="1" xfId="0" applyFont="1" applyFill="1" applyBorder="1" applyAlignment="1">
      <alignment vertical="center" wrapText="1"/>
    </xf>
    <xf numFmtId="0" fontId="1" fillId="2" borderId="1" xfId="0" applyFont="1" applyFill="1" applyBorder="1" applyAlignment="1">
      <alignment vertical="center"/>
    </xf>
    <xf numFmtId="0" fontId="1" fillId="2" borderId="29" xfId="0" applyFont="1" applyFill="1" applyBorder="1" applyAlignment="1">
      <alignment horizontal="center" vertical="center"/>
    </xf>
    <xf numFmtId="0" fontId="5" fillId="2" borderId="29" xfId="0" applyFont="1" applyFill="1" applyBorder="1" applyAlignment="1">
      <alignment horizontal="center"/>
    </xf>
    <xf numFmtId="0" fontId="5" fillId="2" borderId="81" xfId="0" applyFont="1" applyFill="1" applyBorder="1" applyAlignment="1">
      <alignment horizontal="center"/>
    </xf>
    <xf numFmtId="0" fontId="1" fillId="2" borderId="82" xfId="0" applyFont="1" applyFill="1" applyBorder="1"/>
    <xf numFmtId="9" fontId="1" fillId="2" borderId="68" xfId="1" applyFont="1" applyFill="1" applyBorder="1" applyAlignment="1">
      <alignment horizontal="right"/>
    </xf>
    <xf numFmtId="44" fontId="0" fillId="0" borderId="0" xfId="2" applyFont="1" applyAlignment="1"/>
    <xf numFmtId="172" fontId="0" fillId="0" borderId="0" xfId="2" applyNumberFormat="1" applyFont="1" applyAlignment="1"/>
    <xf numFmtId="9" fontId="0" fillId="0" borderId="0" xfId="1" applyFont="1" applyAlignment="1"/>
    <xf numFmtId="172" fontId="0" fillId="0" borderId="0" xfId="0" applyNumberFormat="1"/>
    <xf numFmtId="169" fontId="0" fillId="0" borderId="0" xfId="1" applyNumberFormat="1" applyFont="1" applyAlignment="1"/>
    <xf numFmtId="44" fontId="0" fillId="0" borderId="0" xfId="0" applyNumberFormat="1"/>
    <xf numFmtId="10" fontId="0" fillId="0" borderId="0" xfId="1" applyNumberFormat="1" applyFont="1" applyAlignment="1"/>
    <xf numFmtId="173" fontId="0" fillId="0" borderId="0" xfId="0" applyNumberFormat="1"/>
    <xf numFmtId="173" fontId="0" fillId="0" borderId="0" xfId="2" applyNumberFormat="1" applyFont="1" applyAlignment="1"/>
    <xf numFmtId="173" fontId="24" fillId="2" borderId="1" xfId="0" applyNumberFormat="1" applyFont="1" applyFill="1" applyBorder="1" applyAlignment="1">
      <alignment horizontal="right"/>
    </xf>
    <xf numFmtId="0" fontId="0" fillId="0" borderId="0" xfId="0" applyAlignment="1">
      <alignment wrapText="1"/>
    </xf>
    <xf numFmtId="0" fontId="44" fillId="0" borderId="0" xfId="0" applyFont="1"/>
    <xf numFmtId="0" fontId="44" fillId="0" borderId="85" xfId="0" applyFont="1" applyBorder="1"/>
    <xf numFmtId="44" fontId="0" fillId="0" borderId="86" xfId="2" applyFont="1" applyBorder="1" applyAlignment="1"/>
    <xf numFmtId="0" fontId="44" fillId="0" borderId="87" xfId="0" applyFont="1" applyBorder="1"/>
    <xf numFmtId="44" fontId="0" fillId="0" borderId="88" xfId="2" applyFont="1" applyBorder="1" applyAlignment="1"/>
    <xf numFmtId="0" fontId="44" fillId="0" borderId="89" xfId="0" applyFont="1" applyBorder="1"/>
    <xf numFmtId="44" fontId="0" fillId="0" borderId="90" xfId="2" applyFont="1" applyBorder="1" applyAlignment="1"/>
    <xf numFmtId="174" fontId="1" fillId="2" borderId="1" xfId="0" applyNumberFormat="1" applyFont="1" applyFill="1" applyBorder="1"/>
    <xf numFmtId="0" fontId="1" fillId="2" borderId="11" xfId="0" applyFont="1" applyFill="1" applyBorder="1" applyAlignment="1">
      <alignment horizontal="left"/>
    </xf>
    <xf numFmtId="0" fontId="4" fillId="0" borderId="12" xfId="0" applyFont="1" applyBorder="1"/>
    <xf numFmtId="164" fontId="1" fillId="2" borderId="11" xfId="0" applyNumberFormat="1" applyFont="1" applyFill="1" applyBorder="1" applyAlignment="1">
      <alignment horizontal="center"/>
    </xf>
    <xf numFmtId="0" fontId="4" fillId="0" borderId="13" xfId="0" applyFont="1" applyBorder="1"/>
    <xf numFmtId="0" fontId="7" fillId="5" borderId="20" xfId="0" applyFont="1" applyFill="1" applyBorder="1" applyAlignment="1">
      <alignment horizontal="left"/>
    </xf>
    <xf numFmtId="0" fontId="4" fillId="0" borderId="21" xfId="0" applyFont="1" applyBorder="1"/>
    <xf numFmtId="0" fontId="1" fillId="2" borderId="14" xfId="0" applyFont="1" applyFill="1" applyBorder="1" applyAlignment="1">
      <alignment horizontal="left"/>
    </xf>
    <xf numFmtId="0" fontId="4" fillId="0" borderId="15" xfId="0" applyFont="1" applyBorder="1"/>
    <xf numFmtId="164" fontId="1" fillId="2" borderId="14" xfId="0" applyNumberFormat="1" applyFont="1" applyFill="1" applyBorder="1" applyAlignment="1">
      <alignment horizontal="center"/>
    </xf>
    <xf numFmtId="0" fontId="4" fillId="0" borderId="16" xfId="0" applyFont="1" applyBorder="1"/>
    <xf numFmtId="0" fontId="5" fillId="4" borderId="17" xfId="0" applyFont="1" applyFill="1" applyBorder="1" applyAlignment="1">
      <alignment horizontal="center"/>
    </xf>
    <xf numFmtId="0" fontId="4" fillId="0" borderId="18" xfId="0" applyFont="1" applyBorder="1"/>
    <xf numFmtId="164" fontId="5" fillId="4" borderId="17" xfId="0" applyNumberFormat="1" applyFont="1" applyFill="1" applyBorder="1" applyAlignment="1">
      <alignment horizontal="center"/>
    </xf>
    <xf numFmtId="0" fontId="4" fillId="0" borderId="19" xfId="0" applyFont="1" applyBorder="1"/>
    <xf numFmtId="164" fontId="1" fillId="5" borderId="20" xfId="0" applyNumberFormat="1" applyFont="1" applyFill="1" applyBorder="1" applyAlignment="1">
      <alignment horizontal="center"/>
    </xf>
    <xf numFmtId="0" fontId="4" fillId="0" borderId="22" xfId="0" applyFont="1" applyBorder="1"/>
    <xf numFmtId="0" fontId="3" fillId="2" borderId="3" xfId="0" applyFont="1" applyFill="1" applyBorder="1" applyAlignment="1">
      <alignment horizontal="left" vertical="center" wrapText="1"/>
    </xf>
    <xf numFmtId="0" fontId="4" fillId="0" borderId="4" xfId="0" applyFont="1" applyBorder="1"/>
    <xf numFmtId="0" fontId="4" fillId="0" borderId="5" xfId="0" applyFont="1" applyBorder="1"/>
    <xf numFmtId="0" fontId="4" fillId="0" borderId="6" xfId="0" applyFont="1" applyBorder="1"/>
    <xf numFmtId="0" fontId="0" fillId="0" borderId="0" xfId="0"/>
    <xf numFmtId="0" fontId="4" fillId="0" borderId="7" xfId="0" applyFont="1" applyBorder="1"/>
    <xf numFmtId="0" fontId="4" fillId="0" borderId="8" xfId="0" applyFont="1" applyBorder="1"/>
    <xf numFmtId="0" fontId="4" fillId="0" borderId="9" xfId="0" applyFont="1" applyBorder="1"/>
    <xf numFmtId="0" fontId="4" fillId="0" borderId="10" xfId="0" applyFont="1" applyBorder="1"/>
    <xf numFmtId="0" fontId="6" fillId="3" borderId="3" xfId="0" applyFont="1" applyFill="1" applyBorder="1" applyAlignment="1">
      <alignment horizontal="center" vertical="center" wrapText="1"/>
    </xf>
    <xf numFmtId="166" fontId="5" fillId="2" borderId="20" xfId="0" applyNumberFormat="1" applyFont="1" applyFill="1" applyBorder="1" applyAlignment="1">
      <alignment horizontal="center" vertical="center"/>
    </xf>
    <xf numFmtId="167" fontId="5" fillId="2" borderId="20" xfId="0" applyNumberFormat="1" applyFont="1" applyFill="1" applyBorder="1" applyAlignment="1">
      <alignment horizontal="center" vertical="center"/>
    </xf>
    <xf numFmtId="0" fontId="6" fillId="5" borderId="26" xfId="0" applyFont="1" applyFill="1" applyBorder="1" applyAlignment="1">
      <alignment horizontal="center" vertical="center" wrapText="1"/>
    </xf>
    <xf numFmtId="0" fontId="4" fillId="0" borderId="27" xfId="0" applyFont="1" applyBorder="1"/>
    <xf numFmtId="0" fontId="4" fillId="0" borderId="28" xfId="0" applyFont="1" applyBorder="1"/>
    <xf numFmtId="0" fontId="6" fillId="5" borderId="3" xfId="0" applyFont="1" applyFill="1" applyBorder="1" applyAlignment="1">
      <alignment horizontal="center" vertical="center" wrapText="1"/>
    </xf>
    <xf numFmtId="164" fontId="8" fillId="2" borderId="11" xfId="0" applyNumberFormat="1" applyFont="1" applyFill="1" applyBorder="1" applyAlignment="1">
      <alignment horizontal="center"/>
    </xf>
    <xf numFmtId="0" fontId="5" fillId="2" borderId="33" xfId="0" applyFont="1" applyFill="1" applyBorder="1" applyAlignment="1">
      <alignment horizontal="center" vertical="center"/>
    </xf>
    <xf numFmtId="0" fontId="4" fillId="0" borderId="34" xfId="0" applyFont="1" applyBorder="1"/>
    <xf numFmtId="0" fontId="4" fillId="0" borderId="35" xfId="0" applyFont="1" applyBorder="1"/>
    <xf numFmtId="0" fontId="4" fillId="0" borderId="37" xfId="0" applyFont="1" applyBorder="1"/>
    <xf numFmtId="0" fontId="4" fillId="0" borderId="38" xfId="0" applyFont="1" applyBorder="1"/>
    <xf numFmtId="0" fontId="4" fillId="0" borderId="39" xfId="0" applyFont="1" applyBorder="1"/>
    <xf numFmtId="164" fontId="5" fillId="2" borderId="36" xfId="0" applyNumberFormat="1" applyFont="1" applyFill="1" applyBorder="1" applyAlignment="1">
      <alignment horizontal="center" vertical="center"/>
    </xf>
    <xf numFmtId="0" fontId="4" fillId="0" borderId="40" xfId="0" applyFont="1" applyBorder="1"/>
    <xf numFmtId="164" fontId="5" fillId="2" borderId="33" xfId="0" applyNumberFormat="1" applyFont="1" applyFill="1" applyBorder="1" applyAlignment="1">
      <alignment horizontal="center" vertical="center"/>
    </xf>
    <xf numFmtId="0" fontId="2" fillId="2" borderId="23" xfId="0" applyFont="1" applyFill="1" applyBorder="1" applyAlignment="1">
      <alignment horizontal="center"/>
    </xf>
    <xf numFmtId="0" fontId="4" fillId="0" borderId="24" xfId="0" applyFont="1" applyBorder="1"/>
    <xf numFmtId="0" fontId="4" fillId="0" borderId="25" xfId="0" applyFont="1" applyBorder="1"/>
    <xf numFmtId="0" fontId="5" fillId="2" borderId="20" xfId="0" applyFont="1" applyFill="1" applyBorder="1" applyAlignment="1">
      <alignment horizontal="left" vertical="center"/>
    </xf>
    <xf numFmtId="168" fontId="5" fillId="2" borderId="36" xfId="0" applyNumberFormat="1" applyFont="1" applyFill="1" applyBorder="1" applyAlignment="1">
      <alignment horizontal="center" vertical="center"/>
    </xf>
    <xf numFmtId="0" fontId="5" fillId="2" borderId="20" xfId="0" applyFont="1" applyFill="1" applyBorder="1" applyAlignment="1">
      <alignment horizontal="center" vertical="center"/>
    </xf>
    <xf numFmtId="0" fontId="1" fillId="2" borderId="20" xfId="0" applyFont="1" applyFill="1" applyBorder="1" applyAlignment="1">
      <alignment horizontal="center"/>
    </xf>
    <xf numFmtId="0" fontId="5" fillId="2" borderId="20" xfId="0" applyFont="1" applyFill="1" applyBorder="1" applyAlignment="1">
      <alignment vertical="center"/>
    </xf>
    <xf numFmtId="168" fontId="8" fillId="2" borderId="11" xfId="0" applyNumberFormat="1" applyFont="1" applyFill="1" applyBorder="1" applyAlignment="1">
      <alignment horizontal="center"/>
    </xf>
    <xf numFmtId="164" fontId="10" fillId="2" borderId="11" xfId="0" applyNumberFormat="1" applyFont="1" applyFill="1" applyBorder="1" applyAlignment="1">
      <alignment horizontal="center"/>
    </xf>
    <xf numFmtId="168" fontId="5" fillId="2" borderId="41" xfId="0" applyNumberFormat="1" applyFont="1" applyFill="1" applyBorder="1" applyAlignment="1">
      <alignment horizontal="right"/>
    </xf>
    <xf numFmtId="0" fontId="5" fillId="2" borderId="36" xfId="0" applyFont="1" applyFill="1" applyBorder="1" applyAlignment="1">
      <alignment horizontal="left" vertical="center"/>
    </xf>
    <xf numFmtId="168" fontId="5" fillId="2" borderId="41" xfId="0" applyNumberFormat="1" applyFont="1" applyFill="1" applyBorder="1" applyAlignment="1">
      <alignment horizontal="center"/>
    </xf>
    <xf numFmtId="0" fontId="9" fillId="2" borderId="23" xfId="0" applyFont="1" applyFill="1" applyBorder="1" applyAlignment="1">
      <alignment horizontal="center"/>
    </xf>
    <xf numFmtId="0" fontId="1" fillId="2" borderId="11" xfId="0" applyFont="1" applyFill="1" applyBorder="1" applyAlignment="1">
      <alignment horizontal="center"/>
    </xf>
    <xf numFmtId="0" fontId="11" fillId="2" borderId="23" xfId="0" applyFont="1" applyFill="1" applyBorder="1" applyAlignment="1">
      <alignment horizontal="center"/>
    </xf>
    <xf numFmtId="168" fontId="13" fillId="7" borderId="54" xfId="0" applyNumberFormat="1" applyFont="1" applyFill="1" applyBorder="1" applyAlignment="1">
      <alignment vertical="center"/>
    </xf>
    <xf numFmtId="0" fontId="4" fillId="0" borderId="55" xfId="0" applyFont="1" applyBorder="1"/>
    <xf numFmtId="170" fontId="13" fillId="7" borderId="20" xfId="0" applyNumberFormat="1" applyFont="1" applyFill="1" applyBorder="1" applyAlignment="1">
      <alignment vertical="center"/>
    </xf>
    <xf numFmtId="0" fontId="4" fillId="0" borderId="56" xfId="0" applyFont="1" applyBorder="1"/>
    <xf numFmtId="168" fontId="13" fillId="7" borderId="59" xfId="0" applyNumberFormat="1" applyFont="1" applyFill="1" applyBorder="1" applyAlignment="1">
      <alignment vertical="center"/>
    </xf>
    <xf numFmtId="0" fontId="4" fillId="0" borderId="60" xfId="0" applyFont="1" applyBorder="1"/>
    <xf numFmtId="0" fontId="12" fillId="6" borderId="46" xfId="0" applyFont="1" applyFill="1" applyBorder="1" applyAlignment="1">
      <alignment horizontal="center" vertical="center"/>
    </xf>
    <xf numFmtId="0" fontId="4" fillId="0" borderId="47" xfId="0" applyFont="1" applyBorder="1"/>
    <xf numFmtId="0" fontId="12" fillId="6" borderId="48" xfId="0" applyFont="1" applyFill="1" applyBorder="1" applyAlignment="1">
      <alignment horizontal="right" vertical="center"/>
    </xf>
    <xf numFmtId="0" fontId="4" fillId="0" borderId="49" xfId="0" applyFont="1" applyBorder="1"/>
    <xf numFmtId="0" fontId="4" fillId="0" borderId="50" xfId="0" applyFont="1" applyBorder="1"/>
    <xf numFmtId="0" fontId="13" fillId="7" borderId="14" xfId="0" applyFont="1" applyFill="1" applyBorder="1" applyAlignment="1">
      <alignment horizontal="center" vertical="center"/>
    </xf>
    <xf numFmtId="170" fontId="13" fillId="7" borderId="61" xfId="0" applyNumberFormat="1" applyFont="1" applyFill="1" applyBorder="1" applyAlignment="1">
      <alignment vertical="center"/>
    </xf>
    <xf numFmtId="0" fontId="4" fillId="0" borderId="62" xfId="0" applyFont="1" applyBorder="1"/>
    <xf numFmtId="0" fontId="4" fillId="0" borderId="63" xfId="0" applyFont="1" applyBorder="1"/>
    <xf numFmtId="0" fontId="17" fillId="2" borderId="41" xfId="0" applyFont="1" applyFill="1" applyBorder="1" applyAlignment="1">
      <alignment horizontal="left"/>
    </xf>
    <xf numFmtId="0" fontId="4" fillId="0" borderId="64" xfId="0" applyFont="1" applyBorder="1"/>
    <xf numFmtId="0" fontId="12" fillId="2" borderId="20" xfId="0" applyFont="1" applyFill="1" applyBorder="1" applyAlignment="1">
      <alignment horizontal="center" vertical="center"/>
    </xf>
    <xf numFmtId="0" fontId="12" fillId="2" borderId="20" xfId="0" applyFont="1" applyFill="1" applyBorder="1" applyAlignment="1">
      <alignment horizontal="right" vertical="center"/>
    </xf>
    <xf numFmtId="0" fontId="17" fillId="2" borderId="33" xfId="0" applyFont="1" applyFill="1" applyBorder="1" applyAlignment="1">
      <alignment horizontal="left" vertical="center" wrapText="1"/>
    </xf>
    <xf numFmtId="0" fontId="4" fillId="0" borderId="65" xfId="0" applyFont="1" applyBorder="1"/>
    <xf numFmtId="0" fontId="4" fillId="0" borderId="66" xfId="0" applyFont="1" applyBorder="1"/>
    <xf numFmtId="0" fontId="4" fillId="0" borderId="67" xfId="0" applyFont="1" applyBorder="1"/>
    <xf numFmtId="0" fontId="17" fillId="2" borderId="3" xfId="0" applyFont="1" applyFill="1" applyBorder="1" applyAlignment="1">
      <alignment horizontal="left" vertical="center" wrapText="1"/>
    </xf>
    <xf numFmtId="168" fontId="13" fillId="2" borderId="20" xfId="0" applyNumberFormat="1" applyFont="1" applyFill="1" applyBorder="1" applyAlignment="1">
      <alignment vertical="center"/>
    </xf>
    <xf numFmtId="170" fontId="13" fillId="2" borderId="20" xfId="0" applyNumberFormat="1" applyFont="1" applyFill="1" applyBorder="1" applyAlignment="1">
      <alignment vertical="center"/>
    </xf>
    <xf numFmtId="0" fontId="1" fillId="2" borderId="20" xfId="0" applyFont="1" applyFill="1" applyBorder="1" applyAlignment="1">
      <alignment horizontal="left" vertical="center"/>
    </xf>
    <xf numFmtId="0" fontId="5" fillId="2" borderId="72" xfId="0" applyFont="1" applyFill="1" applyBorder="1" applyAlignment="1">
      <alignment horizontal="center" vertical="center"/>
    </xf>
    <xf numFmtId="0" fontId="4" fillId="0" borderId="73" xfId="0" applyFont="1" applyBorder="1"/>
    <xf numFmtId="164" fontId="5" fillId="3" borderId="11" xfId="0" applyNumberFormat="1" applyFont="1" applyFill="1" applyBorder="1" applyAlignment="1">
      <alignment horizontal="center" vertical="center"/>
    </xf>
    <xf numFmtId="171" fontId="1" fillId="2" borderId="69" xfId="0" applyNumberFormat="1" applyFont="1" applyFill="1" applyBorder="1" applyAlignment="1">
      <alignment horizontal="center"/>
    </xf>
    <xf numFmtId="0" fontId="4" fillId="0" borderId="71" xfId="0" applyFont="1" applyBorder="1"/>
    <xf numFmtId="0" fontId="4" fillId="0" borderId="70" xfId="0" applyFont="1" applyBorder="1"/>
    <xf numFmtId="167" fontId="1" fillId="2" borderId="11" xfId="0" applyNumberFormat="1" applyFont="1" applyFill="1" applyBorder="1" applyAlignment="1">
      <alignment horizontal="left"/>
    </xf>
    <xf numFmtId="167" fontId="1" fillId="2" borderId="69" xfId="0" applyNumberFormat="1" applyFont="1" applyFill="1" applyBorder="1" applyAlignment="1">
      <alignment horizontal="right"/>
    </xf>
    <xf numFmtId="0" fontId="22" fillId="2" borderId="3" xfId="0" applyFont="1" applyFill="1" applyBorder="1" applyAlignment="1">
      <alignment horizontal="left" vertical="center" wrapText="1"/>
    </xf>
    <xf numFmtId="0" fontId="5" fillId="3" borderId="11" xfId="0" applyFont="1" applyFill="1" applyBorder="1" applyAlignment="1">
      <alignment horizontal="left"/>
    </xf>
    <xf numFmtId="0" fontId="5" fillId="3" borderId="69" xfId="0" applyFont="1" applyFill="1" applyBorder="1" applyAlignment="1">
      <alignment horizontal="center"/>
    </xf>
    <xf numFmtId="2" fontId="24" fillId="2" borderId="20" xfId="0" applyNumberFormat="1" applyFont="1" applyFill="1" applyBorder="1" applyAlignment="1">
      <alignment horizontal="right"/>
    </xf>
    <xf numFmtId="2" fontId="4" fillId="0" borderId="21" xfId="0" applyNumberFormat="1" applyFont="1" applyBorder="1"/>
    <xf numFmtId="0" fontId="28" fillId="2" borderId="20" xfId="0" applyFont="1" applyFill="1" applyBorder="1" applyAlignment="1">
      <alignment horizontal="center"/>
    </xf>
    <xf numFmtId="0" fontId="28" fillId="2" borderId="23" xfId="0" applyFont="1" applyFill="1" applyBorder="1" applyAlignment="1">
      <alignment horizontal="center"/>
    </xf>
    <xf numFmtId="0" fontId="28" fillId="2" borderId="72" xfId="0" applyFont="1" applyFill="1" applyBorder="1" applyAlignment="1">
      <alignment horizontal="center"/>
    </xf>
    <xf numFmtId="0" fontId="24" fillId="7" borderId="3" xfId="0" applyFont="1" applyFill="1" applyBorder="1" applyAlignment="1">
      <alignment horizontal="left" vertical="center" wrapText="1"/>
    </xf>
    <xf numFmtId="0" fontId="27" fillId="2" borderId="20" xfId="0" applyFont="1" applyFill="1" applyBorder="1" applyAlignment="1">
      <alignment horizontal="left"/>
    </xf>
    <xf numFmtId="0" fontId="24" fillId="2" borderId="3" xfId="0" applyFont="1" applyFill="1" applyBorder="1" applyAlignment="1">
      <alignment horizontal="left" vertical="center" wrapText="1"/>
    </xf>
    <xf numFmtId="0" fontId="25" fillId="2" borderId="20" xfId="0" applyFont="1" applyFill="1" applyBorder="1" applyAlignment="1">
      <alignment horizontal="center" vertical="center" wrapText="1"/>
    </xf>
    <xf numFmtId="0" fontId="32" fillId="0" borderId="0" xfId="0" applyFont="1" applyAlignment="1">
      <alignment horizontal="left" vertical="center" wrapText="1"/>
    </xf>
    <xf numFmtId="0" fontId="36" fillId="0" borderId="34" xfId="0" applyFont="1" applyBorder="1" applyAlignment="1">
      <alignment horizontal="left" vertical="center" wrapText="1"/>
    </xf>
    <xf numFmtId="0" fontId="29" fillId="0" borderId="0" xfId="0" applyFont="1" applyAlignment="1">
      <alignment horizontal="center" vertical="center" wrapText="1"/>
    </xf>
    <xf numFmtId="0" fontId="30" fillId="0" borderId="0" xfId="0" applyFont="1" applyAlignment="1">
      <alignment horizontal="left" vertical="center" wrapText="1"/>
    </xf>
    <xf numFmtId="0" fontId="31" fillId="5" borderId="20" xfId="0" applyFont="1" applyFill="1" applyBorder="1" applyAlignment="1">
      <alignment horizontal="center"/>
    </xf>
    <xf numFmtId="0" fontId="37" fillId="2" borderId="78" xfId="0" applyFont="1" applyFill="1" applyBorder="1" applyAlignment="1">
      <alignment horizontal="center" vertical="center" textRotation="90" wrapText="1"/>
    </xf>
    <xf numFmtId="0" fontId="4" fillId="0" borderId="79" xfId="0" applyFont="1" applyBorder="1"/>
    <xf numFmtId="0" fontId="4" fillId="0" borderId="80" xfId="0" applyFont="1" applyBorder="1"/>
    <xf numFmtId="175" fontId="1" fillId="2" borderId="11" xfId="0" applyNumberFormat="1" applyFont="1" applyFill="1" applyBorder="1" applyAlignment="1">
      <alignment horizontal="center"/>
    </xf>
    <xf numFmtId="0" fontId="5" fillId="2" borderId="20" xfId="0" applyFont="1" applyFill="1" applyBorder="1" applyAlignment="1">
      <alignment horizontal="center"/>
    </xf>
    <xf numFmtId="0" fontId="5" fillId="2" borderId="14" xfId="0" applyFont="1" applyFill="1" applyBorder="1" applyAlignment="1">
      <alignment horizontal="left"/>
    </xf>
    <xf numFmtId="171" fontId="5" fillId="2" borderId="14" xfId="0" applyNumberFormat="1" applyFont="1" applyFill="1" applyBorder="1" applyAlignment="1">
      <alignment horizontal="center"/>
    </xf>
    <xf numFmtId="0" fontId="5" fillId="2" borderId="83" xfId="0" applyFont="1" applyFill="1" applyBorder="1" applyAlignment="1">
      <alignment horizontal="center"/>
    </xf>
    <xf numFmtId="0" fontId="4" fillId="0" borderId="84" xfId="0" applyFont="1" applyBorder="1"/>
    <xf numFmtId="0" fontId="1" fillId="2" borderId="83" xfId="0" applyFont="1" applyFill="1" applyBorder="1" applyAlignment="1">
      <alignment horizontal="center"/>
    </xf>
    <xf numFmtId="0" fontId="5" fillId="2" borderId="11" xfId="0" applyFont="1" applyFill="1" applyBorder="1" applyAlignment="1">
      <alignment horizontal="left"/>
    </xf>
    <xf numFmtId="171" fontId="5" fillId="2" borderId="11" xfId="0" applyNumberFormat="1" applyFont="1" applyFill="1" applyBorder="1" applyAlignment="1">
      <alignment horizontal="center"/>
    </xf>
    <xf numFmtId="0" fontId="5" fillId="3" borderId="11" xfId="0" applyFont="1" applyFill="1" applyBorder="1" applyAlignment="1">
      <alignment horizontal="center"/>
    </xf>
    <xf numFmtId="0" fontId="1" fillId="2" borderId="11" xfId="0" applyFont="1" applyFill="1" applyBorder="1" applyAlignment="1">
      <alignment horizontal="center" vertical="center"/>
    </xf>
    <xf numFmtId="170" fontId="1" fillId="7" borderId="74" xfId="0" applyNumberFormat="1" applyFont="1" applyFill="1" applyBorder="1" applyAlignment="1">
      <alignment horizontal="center" vertical="center"/>
    </xf>
    <xf numFmtId="0" fontId="4" fillId="0" borderId="75" xfId="0" applyFont="1" applyBorder="1"/>
    <xf numFmtId="0" fontId="4" fillId="0" borderId="76" xfId="0" applyFont="1" applyBorder="1"/>
    <xf numFmtId="0" fontId="4" fillId="0" borderId="77" xfId="0" applyFont="1" applyBorder="1"/>
    <xf numFmtId="170" fontId="1" fillId="2" borderId="74" xfId="0" applyNumberFormat="1" applyFont="1" applyFill="1" applyBorder="1" applyAlignment="1">
      <alignment horizontal="center" vertical="center"/>
    </xf>
    <xf numFmtId="0" fontId="7" fillId="2" borderId="20" xfId="0" applyFont="1" applyFill="1" applyBorder="1" applyAlignment="1">
      <alignment horizontal="left" vertical="center" wrapText="1"/>
    </xf>
    <xf numFmtId="0" fontId="5" fillId="2" borderId="20" xfId="0" applyFont="1" applyFill="1" applyBorder="1" applyAlignment="1">
      <alignment horizontal="center" vertical="center" wrapText="1"/>
    </xf>
    <xf numFmtId="14" fontId="1" fillId="2" borderId="74" xfId="0" applyNumberFormat="1" applyFont="1" applyFill="1" applyBorder="1" applyAlignment="1">
      <alignment horizontal="center" vertical="center"/>
    </xf>
    <xf numFmtId="0" fontId="7" fillId="2" borderId="23" xfId="0" applyFont="1" applyFill="1" applyBorder="1" applyAlignment="1">
      <alignment horizontal="center"/>
    </xf>
    <xf numFmtId="0" fontId="1" fillId="2" borderId="23" xfId="0" applyFont="1" applyFill="1" applyBorder="1" applyAlignment="1">
      <alignment horizontal="center"/>
    </xf>
    <xf numFmtId="14" fontId="1" fillId="7" borderId="74" xfId="0" applyNumberFormat="1" applyFont="1" applyFill="1" applyBorder="1" applyAlignment="1">
      <alignment horizontal="center" vertical="center"/>
    </xf>
    <xf numFmtId="0" fontId="5" fillId="2" borderId="3" xfId="0" applyFont="1" applyFill="1" applyBorder="1" applyAlignment="1">
      <alignment horizontal="center" vertical="center" wrapText="1"/>
    </xf>
  </cellXfs>
  <cellStyles count="3">
    <cellStyle name="Normale" xfId="0" builtinId="0"/>
    <cellStyle name="Percentuale" xfId="1" builtinId="5"/>
    <cellStyle name="Valuta" xfId="2"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oneCellAnchor>
    <xdr:from>
      <xdr:col>1</xdr:col>
      <xdr:colOff>0</xdr:colOff>
      <xdr:row>26</xdr:row>
      <xdr:rowOff>0</xdr:rowOff>
    </xdr:from>
    <xdr:ext cx="3838575" cy="542925"/>
    <xdr:sp macro="" textlink="">
      <xdr:nvSpPr>
        <xdr:cNvPr id="3" name="Shape 3">
          <a:extLst>
            <a:ext uri="{FF2B5EF4-FFF2-40B4-BE49-F238E27FC236}">
              <a16:creationId xmlns:a16="http://schemas.microsoft.com/office/drawing/2014/main" id="{00000000-0008-0000-0000-000003000000}"/>
            </a:ext>
          </a:extLst>
        </xdr:cNvPr>
        <xdr:cNvSpPr/>
      </xdr:nvSpPr>
      <xdr:spPr>
        <a:xfrm>
          <a:off x="3431475" y="3513300"/>
          <a:ext cx="3829050" cy="53340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38100</xdr:colOff>
      <xdr:row>0</xdr:row>
      <xdr:rowOff>0</xdr:rowOff>
    </xdr:from>
    <xdr:ext cx="647700" cy="714375"/>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9</xdr:col>
      <xdr:colOff>219075</xdr:colOff>
      <xdr:row>13</xdr:row>
      <xdr:rowOff>66675</xdr:rowOff>
    </xdr:from>
    <xdr:ext cx="3171825" cy="914400"/>
    <xdr:sp macro="" textlink="">
      <xdr:nvSpPr>
        <xdr:cNvPr id="23" name="Shape 23">
          <a:extLst>
            <a:ext uri="{FF2B5EF4-FFF2-40B4-BE49-F238E27FC236}">
              <a16:creationId xmlns:a16="http://schemas.microsoft.com/office/drawing/2014/main" id="{00000000-0008-0000-0900-000017000000}"/>
            </a:ext>
          </a:extLst>
        </xdr:cNvPr>
        <xdr:cNvSpPr/>
      </xdr:nvSpPr>
      <xdr:spPr>
        <a:xfrm>
          <a:off x="3764850" y="3327563"/>
          <a:ext cx="3162300" cy="904875"/>
        </a:xfrm>
        <a:prstGeom prst="foldedCorner">
          <a:avLst>
            <a:gd name="adj" fmla="val 16667"/>
          </a:avLst>
        </a:prstGeom>
        <a:solidFill>
          <a:srgbClr val="FFFFC9"/>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000"/>
            <a:buFont typeface="Arial"/>
            <a:buNone/>
          </a:pPr>
          <a:r>
            <a:rPr lang="en-US" sz="1000" i="1" u="none" strike="noStrike">
              <a:solidFill>
                <a:srgbClr val="000000"/>
              </a:solidFill>
              <a:latin typeface="Arial"/>
              <a:ea typeface="Arial"/>
              <a:cs typeface="Arial"/>
              <a:sym typeface="Arial"/>
            </a:rPr>
            <a:t>Effettua la conversione da Dollaro USA $ a Euro €, considerando che 1 Euro vale 1,155 $ e utilizzando una cella d'appoggio come riferimento assoluto (es. $A$12).</a:t>
          </a:r>
          <a:endParaRPr sz="1400"/>
        </a:p>
      </xdr:txBody>
    </xdr:sp>
    <xdr:clientData fLocksWithSheet="0"/>
  </xdr:oneCellAnchor>
  <xdr:oneCellAnchor>
    <xdr:from>
      <xdr:col>8</xdr:col>
      <xdr:colOff>76200</xdr:colOff>
      <xdr:row>15</xdr:row>
      <xdr:rowOff>0</xdr:rowOff>
    </xdr:from>
    <xdr:ext cx="523875" cy="400050"/>
    <xdr:sp macro="" textlink="">
      <xdr:nvSpPr>
        <xdr:cNvPr id="24" name="Shape 24">
          <a:extLst>
            <a:ext uri="{FF2B5EF4-FFF2-40B4-BE49-F238E27FC236}">
              <a16:creationId xmlns:a16="http://schemas.microsoft.com/office/drawing/2014/main" id="{00000000-0008-0000-0900-000018000000}"/>
            </a:ext>
          </a:extLst>
        </xdr:cNvPr>
        <xdr:cNvSpPr/>
      </xdr:nvSpPr>
      <xdr:spPr>
        <a:xfrm>
          <a:off x="5088825" y="3584738"/>
          <a:ext cx="514350" cy="390525"/>
        </a:xfrm>
        <a:prstGeom prst="leftArrow">
          <a:avLst>
            <a:gd name="adj1" fmla="val 50000"/>
            <a:gd name="adj2" fmla="val 50000"/>
          </a:avLst>
        </a:prstGeom>
        <a:solidFill>
          <a:srgbClr val="FFFFC9"/>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14</xdr:row>
      <xdr:rowOff>0</xdr:rowOff>
    </xdr:from>
    <xdr:ext cx="3124200" cy="2886075"/>
    <xdr:sp macro="" textlink="">
      <xdr:nvSpPr>
        <xdr:cNvPr id="25" name="Shape 25">
          <a:extLst>
            <a:ext uri="{FF2B5EF4-FFF2-40B4-BE49-F238E27FC236}">
              <a16:creationId xmlns:a16="http://schemas.microsoft.com/office/drawing/2014/main" id="{00000000-0008-0000-0900-000019000000}"/>
            </a:ext>
          </a:extLst>
        </xdr:cNvPr>
        <xdr:cNvSpPr/>
      </xdr:nvSpPr>
      <xdr:spPr>
        <a:xfrm>
          <a:off x="3788663" y="2341725"/>
          <a:ext cx="3114675" cy="28765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5</xdr:row>
      <xdr:rowOff>0</xdr:rowOff>
    </xdr:from>
    <xdr:ext cx="9696450" cy="666750"/>
    <xdr:sp macro="" textlink="">
      <xdr:nvSpPr>
        <xdr:cNvPr id="26" name="Shape 26">
          <a:extLst>
            <a:ext uri="{FF2B5EF4-FFF2-40B4-BE49-F238E27FC236}">
              <a16:creationId xmlns:a16="http://schemas.microsoft.com/office/drawing/2014/main" id="{00000000-0008-0000-0900-00001A000000}"/>
            </a:ext>
          </a:extLst>
        </xdr:cNvPr>
        <xdr:cNvSpPr/>
      </xdr:nvSpPr>
      <xdr:spPr>
        <a:xfrm>
          <a:off x="502538" y="3451388"/>
          <a:ext cx="9686925" cy="6572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11</xdr:row>
      <xdr:rowOff>0</xdr:rowOff>
    </xdr:from>
    <xdr:ext cx="9696450" cy="666750"/>
    <xdr:sp macro="" textlink="">
      <xdr:nvSpPr>
        <xdr:cNvPr id="2" name="Shape 26">
          <a:extLst>
            <a:ext uri="{FF2B5EF4-FFF2-40B4-BE49-F238E27FC236}">
              <a16:creationId xmlns:a16="http://schemas.microsoft.com/office/drawing/2014/main" id="{00000000-0008-0000-0900-000002000000}"/>
            </a:ext>
          </a:extLst>
        </xdr:cNvPr>
        <xdr:cNvSpPr/>
      </xdr:nvSpPr>
      <xdr:spPr>
        <a:xfrm>
          <a:off x="502538" y="3451388"/>
          <a:ext cx="9686925" cy="6572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8</xdr:row>
      <xdr:rowOff>0</xdr:rowOff>
    </xdr:from>
    <xdr:ext cx="9696450" cy="666750"/>
    <xdr:sp macro="" textlink="">
      <xdr:nvSpPr>
        <xdr:cNvPr id="3" name="Shape 26">
          <a:extLst>
            <a:ext uri="{FF2B5EF4-FFF2-40B4-BE49-F238E27FC236}">
              <a16:creationId xmlns:a16="http://schemas.microsoft.com/office/drawing/2014/main" id="{00000000-0008-0000-0900-000003000000}"/>
            </a:ext>
          </a:extLst>
        </xdr:cNvPr>
        <xdr:cNvSpPr/>
      </xdr:nvSpPr>
      <xdr:spPr>
        <a:xfrm>
          <a:off x="502538" y="3451388"/>
          <a:ext cx="9686925" cy="6572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38100</xdr:colOff>
      <xdr:row>0</xdr:row>
      <xdr:rowOff>47625</xdr:rowOff>
    </xdr:from>
    <xdr:ext cx="1009650" cy="71437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34</xdr:row>
      <xdr:rowOff>0</xdr:rowOff>
    </xdr:from>
    <xdr:ext cx="6629400" cy="1304925"/>
    <xdr:sp macro="" textlink="">
      <xdr:nvSpPr>
        <xdr:cNvPr id="4" name="Shape 4">
          <a:extLst>
            <a:ext uri="{FF2B5EF4-FFF2-40B4-BE49-F238E27FC236}">
              <a16:creationId xmlns:a16="http://schemas.microsoft.com/office/drawing/2014/main" id="{00000000-0008-0000-0200-000004000000}"/>
            </a:ext>
          </a:extLst>
        </xdr:cNvPr>
        <xdr:cNvSpPr/>
      </xdr:nvSpPr>
      <xdr:spPr>
        <a:xfrm>
          <a:off x="2036063" y="3132300"/>
          <a:ext cx="6619875" cy="1295400"/>
        </a:xfrm>
        <a:prstGeom prst="foldedCorner">
          <a:avLst>
            <a:gd name="adj" fmla="val 16667"/>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33</xdr:row>
      <xdr:rowOff>19050</xdr:rowOff>
    </xdr:from>
    <xdr:ext cx="1933575" cy="228600"/>
    <xdr:sp macro="" textlink="">
      <xdr:nvSpPr>
        <xdr:cNvPr id="5" name="Shape 5">
          <a:extLst>
            <a:ext uri="{FF2B5EF4-FFF2-40B4-BE49-F238E27FC236}">
              <a16:creationId xmlns:a16="http://schemas.microsoft.com/office/drawing/2014/main" id="{00000000-0008-0000-0200-000005000000}"/>
            </a:ext>
          </a:extLst>
        </xdr:cNvPr>
        <xdr:cNvSpPr/>
      </xdr:nvSpPr>
      <xdr:spPr>
        <a:xfrm>
          <a:off x="4383975" y="3670463"/>
          <a:ext cx="1924050" cy="219075"/>
        </a:xfrm>
        <a:prstGeom prst="flowChartProcess">
          <a:avLst/>
        </a:prstGeom>
        <a:solidFill>
          <a:srgbClr val="FFFF99"/>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000"/>
            <a:buFont typeface="Arial"/>
            <a:buNone/>
          </a:pPr>
          <a:r>
            <a:rPr lang="en-US" sz="1000" i="0" u="none" strike="noStrike">
              <a:solidFill>
                <a:srgbClr val="000000"/>
              </a:solidFill>
              <a:latin typeface="Arial"/>
              <a:ea typeface="Arial"/>
              <a:cs typeface="Arial"/>
              <a:sym typeface="Arial"/>
            </a:rPr>
            <a:t>Inserisci i risultati:</a:t>
          </a:r>
          <a:endParaRPr sz="1400"/>
        </a:p>
      </xdr:txBody>
    </xdr:sp>
    <xdr:clientData fLocksWithSheet="0"/>
  </xdr:oneCellAnchor>
  <xdr:oneCellAnchor>
    <xdr:from>
      <xdr:col>5</xdr:col>
      <xdr:colOff>0</xdr:colOff>
      <xdr:row>35</xdr:row>
      <xdr:rowOff>0</xdr:rowOff>
    </xdr:from>
    <xdr:ext cx="1828800" cy="247650"/>
    <xdr:sp macro="" textlink="">
      <xdr:nvSpPr>
        <xdr:cNvPr id="6" name="Shape 6">
          <a:extLst>
            <a:ext uri="{FF2B5EF4-FFF2-40B4-BE49-F238E27FC236}">
              <a16:creationId xmlns:a16="http://schemas.microsoft.com/office/drawing/2014/main" id="{00000000-0008-0000-0200-000006000000}"/>
            </a:ext>
          </a:extLst>
        </xdr:cNvPr>
        <xdr:cNvSpPr/>
      </xdr:nvSpPr>
      <xdr:spPr>
        <a:xfrm>
          <a:off x="4436363" y="3660938"/>
          <a:ext cx="1819275" cy="2381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0</xdr:colOff>
      <xdr:row>37</xdr:row>
      <xdr:rowOff>0</xdr:rowOff>
    </xdr:from>
    <xdr:ext cx="1828800" cy="247650"/>
    <xdr:sp macro="" textlink="">
      <xdr:nvSpPr>
        <xdr:cNvPr id="2" name="Shape 6">
          <a:extLst>
            <a:ext uri="{FF2B5EF4-FFF2-40B4-BE49-F238E27FC236}">
              <a16:creationId xmlns:a16="http://schemas.microsoft.com/office/drawing/2014/main" id="{00000000-0008-0000-0200-000002000000}"/>
            </a:ext>
          </a:extLst>
        </xdr:cNvPr>
        <xdr:cNvSpPr/>
      </xdr:nvSpPr>
      <xdr:spPr>
        <a:xfrm>
          <a:off x="4436363" y="3660938"/>
          <a:ext cx="1819275" cy="2381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0</xdr:colOff>
      <xdr:row>39</xdr:row>
      <xdr:rowOff>0</xdr:rowOff>
    </xdr:from>
    <xdr:ext cx="1828800" cy="247650"/>
    <xdr:sp macro="" textlink="">
      <xdr:nvSpPr>
        <xdr:cNvPr id="3" name="Shape 6">
          <a:extLst>
            <a:ext uri="{FF2B5EF4-FFF2-40B4-BE49-F238E27FC236}">
              <a16:creationId xmlns:a16="http://schemas.microsoft.com/office/drawing/2014/main" id="{00000000-0008-0000-0200-000003000000}"/>
            </a:ext>
          </a:extLst>
        </xdr:cNvPr>
        <xdr:cNvSpPr/>
      </xdr:nvSpPr>
      <xdr:spPr>
        <a:xfrm>
          <a:off x="4436363" y="3660938"/>
          <a:ext cx="1819275" cy="2381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42</xdr:row>
      <xdr:rowOff>38100</xdr:rowOff>
    </xdr:from>
    <xdr:ext cx="6629400" cy="1219200"/>
    <xdr:sp macro="" textlink="">
      <xdr:nvSpPr>
        <xdr:cNvPr id="7" name="Shape 7">
          <a:extLst>
            <a:ext uri="{FF2B5EF4-FFF2-40B4-BE49-F238E27FC236}">
              <a16:creationId xmlns:a16="http://schemas.microsoft.com/office/drawing/2014/main" id="{00000000-0008-0000-0200-000007000000}"/>
            </a:ext>
          </a:extLst>
        </xdr:cNvPr>
        <xdr:cNvSpPr/>
      </xdr:nvSpPr>
      <xdr:spPr>
        <a:xfrm>
          <a:off x="2036063" y="3175163"/>
          <a:ext cx="6619875" cy="1209675"/>
        </a:xfrm>
        <a:prstGeom prst="foldedCorner">
          <a:avLst>
            <a:gd name="adj" fmla="val 16667"/>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41</xdr:row>
      <xdr:rowOff>104775</xdr:rowOff>
    </xdr:from>
    <xdr:ext cx="1933575" cy="247650"/>
    <xdr:sp macro="" textlink="">
      <xdr:nvSpPr>
        <xdr:cNvPr id="8" name="Shape 8">
          <a:extLst>
            <a:ext uri="{FF2B5EF4-FFF2-40B4-BE49-F238E27FC236}">
              <a16:creationId xmlns:a16="http://schemas.microsoft.com/office/drawing/2014/main" id="{00000000-0008-0000-0200-000008000000}"/>
            </a:ext>
          </a:extLst>
        </xdr:cNvPr>
        <xdr:cNvSpPr/>
      </xdr:nvSpPr>
      <xdr:spPr>
        <a:xfrm>
          <a:off x="4383975" y="3660938"/>
          <a:ext cx="1924050" cy="238125"/>
        </a:xfrm>
        <a:prstGeom prst="flowChartProcess">
          <a:avLst/>
        </a:prstGeom>
        <a:solidFill>
          <a:srgbClr val="FFFF99"/>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000"/>
            <a:buFont typeface="Arial"/>
            <a:buNone/>
          </a:pPr>
          <a:r>
            <a:rPr lang="en-US" sz="1000" i="0" u="none" strike="noStrike">
              <a:solidFill>
                <a:srgbClr val="000000"/>
              </a:solidFill>
              <a:latin typeface="Arial"/>
              <a:ea typeface="Arial"/>
              <a:cs typeface="Arial"/>
              <a:sym typeface="Arial"/>
            </a:rPr>
            <a:t>Inserisci le formule:</a:t>
          </a:r>
          <a:endParaRPr sz="1400"/>
        </a:p>
      </xdr:txBody>
    </xdr:sp>
    <xdr:clientData fLocksWithSheet="0"/>
  </xdr:oneCellAnchor>
  <xdr:oneCellAnchor>
    <xdr:from>
      <xdr:col>0</xdr:col>
      <xdr:colOff>57150</xdr:colOff>
      <xdr:row>0</xdr:row>
      <xdr:rowOff>38100</xdr:rowOff>
    </xdr:from>
    <xdr:ext cx="695325" cy="742950"/>
    <xdr:pic>
      <xdr:nvPicPr>
        <xdr:cNvPr id="9" name="image3.png">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981075" cy="971550"/>
    <xdr:pic>
      <xdr:nvPicPr>
        <xdr:cNvPr id="2" name="image4.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37</xdr:row>
      <xdr:rowOff>0</xdr:rowOff>
    </xdr:from>
    <xdr:ext cx="3200400" cy="361950"/>
    <xdr:sp macro="" textlink="">
      <xdr:nvSpPr>
        <xdr:cNvPr id="9" name="Shape 9">
          <a:extLst>
            <a:ext uri="{FF2B5EF4-FFF2-40B4-BE49-F238E27FC236}">
              <a16:creationId xmlns:a16="http://schemas.microsoft.com/office/drawing/2014/main" id="{00000000-0008-0000-0400-000009000000}"/>
            </a:ext>
          </a:extLst>
        </xdr:cNvPr>
        <xdr:cNvSpPr/>
      </xdr:nvSpPr>
      <xdr:spPr>
        <a:xfrm>
          <a:off x="3750563" y="3603788"/>
          <a:ext cx="3190875" cy="3524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39</xdr:row>
      <xdr:rowOff>0</xdr:rowOff>
    </xdr:from>
    <xdr:ext cx="3200400" cy="361950"/>
    <xdr:sp macro="" textlink="">
      <xdr:nvSpPr>
        <xdr:cNvPr id="2" name="Shape 9">
          <a:extLst>
            <a:ext uri="{FF2B5EF4-FFF2-40B4-BE49-F238E27FC236}">
              <a16:creationId xmlns:a16="http://schemas.microsoft.com/office/drawing/2014/main" id="{00000000-0008-0000-0400-000002000000}"/>
            </a:ext>
          </a:extLst>
        </xdr:cNvPr>
        <xdr:cNvSpPr/>
      </xdr:nvSpPr>
      <xdr:spPr>
        <a:xfrm>
          <a:off x="3750563" y="3603788"/>
          <a:ext cx="3190875" cy="3524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41</xdr:row>
      <xdr:rowOff>0</xdr:rowOff>
    </xdr:from>
    <xdr:ext cx="3200400" cy="361950"/>
    <xdr:sp macro="" textlink="">
      <xdr:nvSpPr>
        <xdr:cNvPr id="3" name="Shape 9">
          <a:extLst>
            <a:ext uri="{FF2B5EF4-FFF2-40B4-BE49-F238E27FC236}">
              <a16:creationId xmlns:a16="http://schemas.microsoft.com/office/drawing/2014/main" id="{00000000-0008-0000-0400-000003000000}"/>
            </a:ext>
          </a:extLst>
        </xdr:cNvPr>
        <xdr:cNvSpPr/>
      </xdr:nvSpPr>
      <xdr:spPr>
        <a:xfrm>
          <a:off x="3750563" y="3603788"/>
          <a:ext cx="3190875" cy="3524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41</xdr:row>
      <xdr:rowOff>0</xdr:rowOff>
    </xdr:from>
    <xdr:ext cx="3200400" cy="361950"/>
    <xdr:sp macro="" textlink="">
      <xdr:nvSpPr>
        <xdr:cNvPr id="4" name="Shape 9">
          <a:extLst>
            <a:ext uri="{FF2B5EF4-FFF2-40B4-BE49-F238E27FC236}">
              <a16:creationId xmlns:a16="http://schemas.microsoft.com/office/drawing/2014/main" id="{00000000-0008-0000-0400-000004000000}"/>
            </a:ext>
          </a:extLst>
        </xdr:cNvPr>
        <xdr:cNvSpPr/>
      </xdr:nvSpPr>
      <xdr:spPr>
        <a:xfrm>
          <a:off x="3750563" y="3603788"/>
          <a:ext cx="3190875" cy="3524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57150</xdr:colOff>
      <xdr:row>0</xdr:row>
      <xdr:rowOff>95250</xdr:rowOff>
    </xdr:from>
    <xdr:ext cx="1371600" cy="600075"/>
    <xdr:pic>
      <xdr:nvPicPr>
        <xdr:cNvPr id="6" name="image5.png">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4</xdr:col>
      <xdr:colOff>0</xdr:colOff>
      <xdr:row>34</xdr:row>
      <xdr:rowOff>0</xdr:rowOff>
    </xdr:from>
    <xdr:ext cx="3200400" cy="285750"/>
    <xdr:sp macro="" textlink="">
      <xdr:nvSpPr>
        <xdr:cNvPr id="10" name="Shape 10">
          <a:extLst>
            <a:ext uri="{FF2B5EF4-FFF2-40B4-BE49-F238E27FC236}">
              <a16:creationId xmlns:a16="http://schemas.microsoft.com/office/drawing/2014/main" id="{00000000-0008-0000-0500-00000A000000}"/>
            </a:ext>
          </a:extLst>
        </xdr:cNvPr>
        <xdr:cNvSpPr/>
      </xdr:nvSpPr>
      <xdr:spPr>
        <a:xfrm>
          <a:off x="3750563" y="3641888"/>
          <a:ext cx="3190875" cy="2762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36</xdr:row>
      <xdr:rowOff>0</xdr:rowOff>
    </xdr:from>
    <xdr:ext cx="3200400" cy="285750"/>
    <xdr:sp macro="" textlink="">
      <xdr:nvSpPr>
        <xdr:cNvPr id="2" name="Shape 10">
          <a:extLst>
            <a:ext uri="{FF2B5EF4-FFF2-40B4-BE49-F238E27FC236}">
              <a16:creationId xmlns:a16="http://schemas.microsoft.com/office/drawing/2014/main" id="{00000000-0008-0000-0500-000002000000}"/>
            </a:ext>
          </a:extLst>
        </xdr:cNvPr>
        <xdr:cNvSpPr/>
      </xdr:nvSpPr>
      <xdr:spPr>
        <a:xfrm>
          <a:off x="3750563" y="3641888"/>
          <a:ext cx="3190875" cy="2762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3200400" cy="285750"/>
    <xdr:sp macro="" textlink="">
      <xdr:nvSpPr>
        <xdr:cNvPr id="3" name="Shape 10">
          <a:extLst>
            <a:ext uri="{FF2B5EF4-FFF2-40B4-BE49-F238E27FC236}">
              <a16:creationId xmlns:a16="http://schemas.microsoft.com/office/drawing/2014/main" id="{00000000-0008-0000-0500-000003000000}"/>
            </a:ext>
          </a:extLst>
        </xdr:cNvPr>
        <xdr:cNvSpPr/>
      </xdr:nvSpPr>
      <xdr:spPr>
        <a:xfrm>
          <a:off x="3750563" y="3641888"/>
          <a:ext cx="3190875" cy="2762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3200400" cy="285750"/>
    <xdr:sp macro="" textlink="">
      <xdr:nvSpPr>
        <xdr:cNvPr id="4" name="Shape 10">
          <a:extLst>
            <a:ext uri="{FF2B5EF4-FFF2-40B4-BE49-F238E27FC236}">
              <a16:creationId xmlns:a16="http://schemas.microsoft.com/office/drawing/2014/main" id="{00000000-0008-0000-0500-000004000000}"/>
            </a:ext>
          </a:extLst>
        </xdr:cNvPr>
        <xdr:cNvSpPr/>
      </xdr:nvSpPr>
      <xdr:spPr>
        <a:xfrm>
          <a:off x="3750563" y="3641888"/>
          <a:ext cx="3190875" cy="2762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40</xdr:row>
      <xdr:rowOff>0</xdr:rowOff>
    </xdr:from>
    <xdr:ext cx="3200400" cy="285750"/>
    <xdr:sp macro="" textlink="">
      <xdr:nvSpPr>
        <xdr:cNvPr id="5" name="Shape 10">
          <a:extLst>
            <a:ext uri="{FF2B5EF4-FFF2-40B4-BE49-F238E27FC236}">
              <a16:creationId xmlns:a16="http://schemas.microsoft.com/office/drawing/2014/main" id="{00000000-0008-0000-0500-000005000000}"/>
            </a:ext>
          </a:extLst>
        </xdr:cNvPr>
        <xdr:cNvSpPr/>
      </xdr:nvSpPr>
      <xdr:spPr>
        <a:xfrm>
          <a:off x="3750563" y="3641888"/>
          <a:ext cx="3190875" cy="2762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3200400" cy="609600"/>
    <xdr:sp macro="" textlink="">
      <xdr:nvSpPr>
        <xdr:cNvPr id="11" name="Shape 11">
          <a:extLst>
            <a:ext uri="{FF2B5EF4-FFF2-40B4-BE49-F238E27FC236}">
              <a16:creationId xmlns:a16="http://schemas.microsoft.com/office/drawing/2014/main" id="{00000000-0008-0000-0500-00000B000000}"/>
            </a:ext>
          </a:extLst>
        </xdr:cNvPr>
        <xdr:cNvSpPr/>
      </xdr:nvSpPr>
      <xdr:spPr>
        <a:xfrm>
          <a:off x="3750563" y="3479963"/>
          <a:ext cx="3190875" cy="60007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40</xdr:row>
      <xdr:rowOff>0</xdr:rowOff>
    </xdr:from>
    <xdr:ext cx="3200400" cy="285750"/>
    <xdr:sp macro="" textlink="">
      <xdr:nvSpPr>
        <xdr:cNvPr id="6" name="Shape 10">
          <a:extLst>
            <a:ext uri="{FF2B5EF4-FFF2-40B4-BE49-F238E27FC236}">
              <a16:creationId xmlns:a16="http://schemas.microsoft.com/office/drawing/2014/main" id="{00000000-0008-0000-0500-000006000000}"/>
            </a:ext>
          </a:extLst>
        </xdr:cNvPr>
        <xdr:cNvSpPr/>
      </xdr:nvSpPr>
      <xdr:spPr>
        <a:xfrm>
          <a:off x="3750563" y="3641888"/>
          <a:ext cx="3190875" cy="2762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76200</xdr:colOff>
      <xdr:row>0</xdr:row>
      <xdr:rowOff>28575</xdr:rowOff>
    </xdr:from>
    <xdr:ext cx="962025" cy="1200150"/>
    <xdr:pic>
      <xdr:nvPicPr>
        <xdr:cNvPr id="9" name="image6.png">
          <a:extLst>
            <a:ext uri="{FF2B5EF4-FFF2-40B4-BE49-F238E27FC236}">
              <a16:creationId xmlns:a16="http://schemas.microsoft.com/office/drawing/2014/main" id="{00000000-0008-0000-05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314325</xdr:colOff>
      <xdr:row>0</xdr:row>
      <xdr:rowOff>0</xdr:rowOff>
    </xdr:from>
    <xdr:ext cx="514350" cy="1285875"/>
    <xdr:pic>
      <xdr:nvPicPr>
        <xdr:cNvPr id="12" name="image7.png">
          <a:extLst>
            <a:ext uri="{FF2B5EF4-FFF2-40B4-BE49-F238E27FC236}">
              <a16:creationId xmlns:a16="http://schemas.microsoft.com/office/drawing/2014/main" id="{00000000-0008-0000-0500-00000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4</xdr:col>
      <xdr:colOff>0</xdr:colOff>
      <xdr:row>17</xdr:row>
      <xdr:rowOff>0</xdr:rowOff>
    </xdr:from>
    <xdr:ext cx="800100" cy="323850"/>
    <xdr:sp macro="" textlink="">
      <xdr:nvSpPr>
        <xdr:cNvPr id="12" name="Shape 12">
          <a:extLst>
            <a:ext uri="{FF2B5EF4-FFF2-40B4-BE49-F238E27FC236}">
              <a16:creationId xmlns:a16="http://schemas.microsoft.com/office/drawing/2014/main" id="{00000000-0008-0000-0600-00000C000000}"/>
            </a:ext>
          </a:extLst>
        </xdr:cNvPr>
        <xdr:cNvSpPr/>
      </xdr:nvSpPr>
      <xdr:spPr>
        <a:xfrm>
          <a:off x="4950713" y="3622838"/>
          <a:ext cx="790575" cy="3143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0</xdr:colOff>
      <xdr:row>17</xdr:row>
      <xdr:rowOff>0</xdr:rowOff>
    </xdr:from>
    <xdr:ext cx="1543050" cy="323850"/>
    <xdr:sp macro="" textlink="">
      <xdr:nvSpPr>
        <xdr:cNvPr id="13" name="Shape 13">
          <a:extLst>
            <a:ext uri="{FF2B5EF4-FFF2-40B4-BE49-F238E27FC236}">
              <a16:creationId xmlns:a16="http://schemas.microsoft.com/office/drawing/2014/main" id="{00000000-0008-0000-0600-00000D000000}"/>
            </a:ext>
          </a:extLst>
        </xdr:cNvPr>
        <xdr:cNvSpPr/>
      </xdr:nvSpPr>
      <xdr:spPr>
        <a:xfrm>
          <a:off x="4579238" y="3622838"/>
          <a:ext cx="1533525" cy="3143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17</xdr:row>
      <xdr:rowOff>0</xdr:rowOff>
    </xdr:from>
    <xdr:ext cx="1495425" cy="323850"/>
    <xdr:sp macro="" textlink="">
      <xdr:nvSpPr>
        <xdr:cNvPr id="14" name="Shape 14">
          <a:extLst>
            <a:ext uri="{FF2B5EF4-FFF2-40B4-BE49-F238E27FC236}">
              <a16:creationId xmlns:a16="http://schemas.microsoft.com/office/drawing/2014/main" id="{00000000-0008-0000-0600-00000E000000}"/>
            </a:ext>
          </a:extLst>
        </xdr:cNvPr>
        <xdr:cNvSpPr/>
      </xdr:nvSpPr>
      <xdr:spPr>
        <a:xfrm>
          <a:off x="4603050" y="3622838"/>
          <a:ext cx="1485900" cy="3143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17</xdr:row>
      <xdr:rowOff>0</xdr:rowOff>
    </xdr:from>
    <xdr:ext cx="1647825" cy="323850"/>
    <xdr:sp macro="" textlink="">
      <xdr:nvSpPr>
        <xdr:cNvPr id="15" name="Shape 15">
          <a:extLst>
            <a:ext uri="{FF2B5EF4-FFF2-40B4-BE49-F238E27FC236}">
              <a16:creationId xmlns:a16="http://schemas.microsoft.com/office/drawing/2014/main" id="{00000000-0008-0000-0600-00000F000000}"/>
            </a:ext>
          </a:extLst>
        </xdr:cNvPr>
        <xdr:cNvSpPr/>
      </xdr:nvSpPr>
      <xdr:spPr>
        <a:xfrm>
          <a:off x="4526850" y="3622838"/>
          <a:ext cx="1638300" cy="3143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0</xdr:colOff>
      <xdr:row>17</xdr:row>
      <xdr:rowOff>0</xdr:rowOff>
    </xdr:from>
    <xdr:ext cx="2238375" cy="323850"/>
    <xdr:sp macro="" textlink="">
      <xdr:nvSpPr>
        <xdr:cNvPr id="16" name="Shape 16">
          <a:extLst>
            <a:ext uri="{FF2B5EF4-FFF2-40B4-BE49-F238E27FC236}">
              <a16:creationId xmlns:a16="http://schemas.microsoft.com/office/drawing/2014/main" id="{00000000-0008-0000-0600-000010000000}"/>
            </a:ext>
          </a:extLst>
        </xdr:cNvPr>
        <xdr:cNvSpPr/>
      </xdr:nvSpPr>
      <xdr:spPr>
        <a:xfrm>
          <a:off x="4231575" y="3622838"/>
          <a:ext cx="2228850" cy="3143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19</xdr:row>
      <xdr:rowOff>0</xdr:rowOff>
    </xdr:from>
    <xdr:ext cx="10448925" cy="2038350"/>
    <xdr:sp macro="" textlink="">
      <xdr:nvSpPr>
        <xdr:cNvPr id="17" name="Shape 17">
          <a:extLst>
            <a:ext uri="{FF2B5EF4-FFF2-40B4-BE49-F238E27FC236}">
              <a16:creationId xmlns:a16="http://schemas.microsoft.com/office/drawing/2014/main" id="{00000000-0008-0000-0600-000011000000}"/>
            </a:ext>
          </a:extLst>
        </xdr:cNvPr>
        <xdr:cNvSpPr/>
      </xdr:nvSpPr>
      <xdr:spPr>
        <a:xfrm>
          <a:off x="126300" y="2765588"/>
          <a:ext cx="10439400" cy="2028825"/>
        </a:xfrm>
        <a:prstGeom prst="flowChartAlternateProcess">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152400</xdr:colOff>
      <xdr:row>18</xdr:row>
      <xdr:rowOff>0</xdr:rowOff>
    </xdr:from>
    <xdr:ext cx="2990850" cy="276225"/>
    <xdr:sp macro="" textlink="">
      <xdr:nvSpPr>
        <xdr:cNvPr id="18" name="Shape 18">
          <a:extLst>
            <a:ext uri="{FF2B5EF4-FFF2-40B4-BE49-F238E27FC236}">
              <a16:creationId xmlns:a16="http://schemas.microsoft.com/office/drawing/2014/main" id="{00000000-0008-0000-0600-000012000000}"/>
            </a:ext>
          </a:extLst>
        </xdr:cNvPr>
        <xdr:cNvSpPr/>
      </xdr:nvSpPr>
      <xdr:spPr>
        <a:xfrm>
          <a:off x="3855338" y="3646650"/>
          <a:ext cx="2981325" cy="266700"/>
        </a:xfrm>
        <a:prstGeom prst="flowChartProcess">
          <a:avLst/>
        </a:prstGeom>
        <a:solidFill>
          <a:srgbClr val="FFFF99"/>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000"/>
            <a:buFont typeface="Arial"/>
            <a:buNone/>
          </a:pPr>
          <a:r>
            <a:rPr lang="en-US" sz="1000" i="0" u="none" strike="noStrike">
              <a:solidFill>
                <a:srgbClr val="FF0000"/>
              </a:solidFill>
              <a:latin typeface="Arial"/>
              <a:ea typeface="Arial"/>
              <a:cs typeface="Arial"/>
              <a:sym typeface="Arial"/>
            </a:rPr>
            <a:t>Inserisci le formule e i risultati ove richiesto:</a:t>
          </a:r>
          <a:endParaRPr sz="1400"/>
        </a:p>
      </xdr:txBody>
    </xdr:sp>
    <xdr:clientData fLocksWithSheet="0"/>
  </xdr:oneCellAnchor>
  <xdr:oneCellAnchor>
    <xdr:from>
      <xdr:col>4</xdr:col>
      <xdr:colOff>400050</xdr:colOff>
      <xdr:row>0</xdr:row>
      <xdr:rowOff>57150</xdr:rowOff>
    </xdr:from>
    <xdr:ext cx="933450" cy="704850"/>
    <xdr:pic>
      <xdr:nvPicPr>
        <xdr:cNvPr id="9" name="image8.png">
          <a:extLst>
            <a:ext uri="{FF2B5EF4-FFF2-40B4-BE49-F238E27FC236}">
              <a16:creationId xmlns:a16="http://schemas.microsoft.com/office/drawing/2014/main" id="{00000000-0008-0000-06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4</xdr:col>
      <xdr:colOff>0</xdr:colOff>
      <xdr:row>28</xdr:row>
      <xdr:rowOff>0</xdr:rowOff>
    </xdr:from>
    <xdr:ext cx="3200400" cy="285750"/>
    <xdr:sp macro="" textlink="">
      <xdr:nvSpPr>
        <xdr:cNvPr id="10" name="Shape 10">
          <a:extLst>
            <a:ext uri="{FF2B5EF4-FFF2-40B4-BE49-F238E27FC236}">
              <a16:creationId xmlns:a16="http://schemas.microsoft.com/office/drawing/2014/main" id="{00000000-0008-0000-0700-00000A000000}"/>
            </a:ext>
          </a:extLst>
        </xdr:cNvPr>
        <xdr:cNvSpPr/>
      </xdr:nvSpPr>
      <xdr:spPr>
        <a:xfrm>
          <a:off x="3750563" y="3641888"/>
          <a:ext cx="3190875" cy="2762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3200400" cy="285750"/>
    <xdr:sp macro="" textlink="">
      <xdr:nvSpPr>
        <xdr:cNvPr id="2" name="Shape 10">
          <a:extLst>
            <a:ext uri="{FF2B5EF4-FFF2-40B4-BE49-F238E27FC236}">
              <a16:creationId xmlns:a16="http://schemas.microsoft.com/office/drawing/2014/main" id="{00000000-0008-0000-0700-000002000000}"/>
            </a:ext>
          </a:extLst>
        </xdr:cNvPr>
        <xdr:cNvSpPr/>
      </xdr:nvSpPr>
      <xdr:spPr>
        <a:xfrm>
          <a:off x="3750563" y="3641888"/>
          <a:ext cx="3190875" cy="2762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32</xdr:row>
      <xdr:rowOff>0</xdr:rowOff>
    </xdr:from>
    <xdr:ext cx="3200400" cy="285750"/>
    <xdr:sp macro="" textlink="">
      <xdr:nvSpPr>
        <xdr:cNvPr id="3" name="Shape 10">
          <a:extLst>
            <a:ext uri="{FF2B5EF4-FFF2-40B4-BE49-F238E27FC236}">
              <a16:creationId xmlns:a16="http://schemas.microsoft.com/office/drawing/2014/main" id="{00000000-0008-0000-0700-000003000000}"/>
            </a:ext>
          </a:extLst>
        </xdr:cNvPr>
        <xdr:cNvSpPr/>
      </xdr:nvSpPr>
      <xdr:spPr>
        <a:xfrm>
          <a:off x="3750563" y="3641888"/>
          <a:ext cx="3190875" cy="2762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32</xdr:row>
      <xdr:rowOff>0</xdr:rowOff>
    </xdr:from>
    <xdr:ext cx="3200400" cy="285750"/>
    <xdr:sp macro="" textlink="">
      <xdr:nvSpPr>
        <xdr:cNvPr id="4" name="Shape 10">
          <a:extLst>
            <a:ext uri="{FF2B5EF4-FFF2-40B4-BE49-F238E27FC236}">
              <a16:creationId xmlns:a16="http://schemas.microsoft.com/office/drawing/2014/main" id="{00000000-0008-0000-0700-000004000000}"/>
            </a:ext>
          </a:extLst>
        </xdr:cNvPr>
        <xdr:cNvSpPr/>
      </xdr:nvSpPr>
      <xdr:spPr>
        <a:xfrm>
          <a:off x="3750563" y="3641888"/>
          <a:ext cx="3190875" cy="2762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0</xdr:colOff>
      <xdr:row>14</xdr:row>
      <xdr:rowOff>0</xdr:rowOff>
    </xdr:from>
    <xdr:ext cx="2505075" cy="361950"/>
    <xdr:sp macro="" textlink="">
      <xdr:nvSpPr>
        <xdr:cNvPr id="19" name="Shape 19">
          <a:extLst>
            <a:ext uri="{FF2B5EF4-FFF2-40B4-BE49-F238E27FC236}">
              <a16:creationId xmlns:a16="http://schemas.microsoft.com/office/drawing/2014/main" id="{00000000-0008-0000-0700-000013000000}"/>
            </a:ext>
          </a:extLst>
        </xdr:cNvPr>
        <xdr:cNvSpPr/>
      </xdr:nvSpPr>
      <xdr:spPr>
        <a:xfrm>
          <a:off x="4098225" y="3603788"/>
          <a:ext cx="2495550" cy="3524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0</xdr:colOff>
      <xdr:row>15</xdr:row>
      <xdr:rowOff>0</xdr:rowOff>
    </xdr:from>
    <xdr:ext cx="2505075" cy="361950"/>
    <xdr:sp macro="" textlink="">
      <xdr:nvSpPr>
        <xdr:cNvPr id="5" name="Shape 19">
          <a:extLst>
            <a:ext uri="{FF2B5EF4-FFF2-40B4-BE49-F238E27FC236}">
              <a16:creationId xmlns:a16="http://schemas.microsoft.com/office/drawing/2014/main" id="{00000000-0008-0000-0700-000005000000}"/>
            </a:ext>
          </a:extLst>
        </xdr:cNvPr>
        <xdr:cNvSpPr/>
      </xdr:nvSpPr>
      <xdr:spPr>
        <a:xfrm>
          <a:off x="4098225" y="3603788"/>
          <a:ext cx="2495550" cy="3524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0</xdr:colOff>
      <xdr:row>16</xdr:row>
      <xdr:rowOff>0</xdr:rowOff>
    </xdr:from>
    <xdr:ext cx="2505075" cy="361950"/>
    <xdr:sp macro="" textlink="">
      <xdr:nvSpPr>
        <xdr:cNvPr id="6" name="Shape 19">
          <a:extLst>
            <a:ext uri="{FF2B5EF4-FFF2-40B4-BE49-F238E27FC236}">
              <a16:creationId xmlns:a16="http://schemas.microsoft.com/office/drawing/2014/main" id="{00000000-0008-0000-0700-000006000000}"/>
            </a:ext>
          </a:extLst>
        </xdr:cNvPr>
        <xdr:cNvSpPr/>
      </xdr:nvSpPr>
      <xdr:spPr>
        <a:xfrm>
          <a:off x="4098225" y="3603788"/>
          <a:ext cx="2495550" cy="3524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0</xdr:colOff>
      <xdr:row>17</xdr:row>
      <xdr:rowOff>0</xdr:rowOff>
    </xdr:from>
    <xdr:ext cx="2505075" cy="361950"/>
    <xdr:sp macro="" textlink="">
      <xdr:nvSpPr>
        <xdr:cNvPr id="7" name="Shape 19">
          <a:extLst>
            <a:ext uri="{FF2B5EF4-FFF2-40B4-BE49-F238E27FC236}">
              <a16:creationId xmlns:a16="http://schemas.microsoft.com/office/drawing/2014/main" id="{00000000-0008-0000-0700-000007000000}"/>
            </a:ext>
          </a:extLst>
        </xdr:cNvPr>
        <xdr:cNvSpPr/>
      </xdr:nvSpPr>
      <xdr:spPr>
        <a:xfrm>
          <a:off x="4098225" y="3603788"/>
          <a:ext cx="2495550" cy="3524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0</xdr:colOff>
      <xdr:row>18</xdr:row>
      <xdr:rowOff>0</xdr:rowOff>
    </xdr:from>
    <xdr:ext cx="2505075" cy="361950"/>
    <xdr:sp macro="" textlink="">
      <xdr:nvSpPr>
        <xdr:cNvPr id="8" name="Shape 19">
          <a:extLst>
            <a:ext uri="{FF2B5EF4-FFF2-40B4-BE49-F238E27FC236}">
              <a16:creationId xmlns:a16="http://schemas.microsoft.com/office/drawing/2014/main" id="{00000000-0008-0000-0700-000008000000}"/>
            </a:ext>
          </a:extLst>
        </xdr:cNvPr>
        <xdr:cNvSpPr/>
      </xdr:nvSpPr>
      <xdr:spPr>
        <a:xfrm>
          <a:off x="4098225" y="3603788"/>
          <a:ext cx="2495550" cy="3524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3200400" cy="285750"/>
    <xdr:sp macro="" textlink="">
      <xdr:nvSpPr>
        <xdr:cNvPr id="9" name="Shape 10">
          <a:extLst>
            <a:ext uri="{FF2B5EF4-FFF2-40B4-BE49-F238E27FC236}">
              <a16:creationId xmlns:a16="http://schemas.microsoft.com/office/drawing/2014/main" id="{00000000-0008-0000-0700-000009000000}"/>
            </a:ext>
          </a:extLst>
        </xdr:cNvPr>
        <xdr:cNvSpPr/>
      </xdr:nvSpPr>
      <xdr:spPr>
        <a:xfrm>
          <a:off x="3750563" y="3641888"/>
          <a:ext cx="3190875" cy="2762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3200400" cy="285750"/>
    <xdr:sp macro="" textlink="">
      <xdr:nvSpPr>
        <xdr:cNvPr id="11" name="Shape 10">
          <a:extLst>
            <a:ext uri="{FF2B5EF4-FFF2-40B4-BE49-F238E27FC236}">
              <a16:creationId xmlns:a16="http://schemas.microsoft.com/office/drawing/2014/main" id="{00000000-0008-0000-0700-00000B000000}"/>
            </a:ext>
          </a:extLst>
        </xdr:cNvPr>
        <xdr:cNvSpPr/>
      </xdr:nvSpPr>
      <xdr:spPr>
        <a:xfrm>
          <a:off x="3750563" y="3641888"/>
          <a:ext cx="3190875" cy="2762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47625</xdr:colOff>
      <xdr:row>0</xdr:row>
      <xdr:rowOff>19050</xdr:rowOff>
    </xdr:from>
    <xdr:ext cx="990600" cy="762000"/>
    <xdr:pic>
      <xdr:nvPicPr>
        <xdr:cNvPr id="13" name="image9.png">
          <a:extLst>
            <a:ext uri="{FF2B5EF4-FFF2-40B4-BE49-F238E27FC236}">
              <a16:creationId xmlns:a16="http://schemas.microsoft.com/office/drawing/2014/main" id="{00000000-0008-0000-07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5</xdr:col>
      <xdr:colOff>0</xdr:colOff>
      <xdr:row>0</xdr:row>
      <xdr:rowOff>57150</xdr:rowOff>
    </xdr:from>
    <xdr:ext cx="2667000" cy="590550"/>
    <xdr:sp macro="" textlink="">
      <xdr:nvSpPr>
        <xdr:cNvPr id="20" name="Shape 20">
          <a:extLst>
            <a:ext uri="{FF2B5EF4-FFF2-40B4-BE49-F238E27FC236}">
              <a16:creationId xmlns:a16="http://schemas.microsoft.com/office/drawing/2014/main" id="{00000000-0008-0000-0800-000014000000}"/>
            </a:ext>
          </a:extLst>
        </xdr:cNvPr>
        <xdr:cNvSpPr/>
      </xdr:nvSpPr>
      <xdr:spPr>
        <a:xfrm>
          <a:off x="4017263" y="3489488"/>
          <a:ext cx="2657475" cy="581025"/>
        </a:xfrm>
        <a:prstGeom prst="rect">
          <a:avLst/>
        </a:prstGeom>
      </xdr:spPr>
      <xdr:txBody>
        <a:bodyPr>
          <a:prstTxWarp prst="textPlain">
            <a:avLst/>
          </a:prstTxWarp>
        </a:bodyPr>
        <a:lstStyle/>
        <a:p>
          <a:pPr lvl="0" algn="ctr"/>
          <a:r>
            <a:rPr b="0" i="0">
              <a:ln>
                <a:noFill/>
              </a:ln>
              <a:solidFill>
                <a:srgbClr val="336699"/>
              </a:solidFill>
              <a:latin typeface="Times New Roman"/>
            </a:rPr>
            <a:t>Canterbury </a:t>
          </a:r>
        </a:p>
      </xdr:txBody>
    </xdr:sp>
    <xdr:clientData fLocksWithSheet="0"/>
  </xdr:oneCellAnchor>
  <xdr:oneCellAnchor>
    <xdr:from>
      <xdr:col>15</xdr:col>
      <xdr:colOff>190500</xdr:colOff>
      <xdr:row>15</xdr:row>
      <xdr:rowOff>57882</xdr:rowOff>
    </xdr:from>
    <xdr:ext cx="342900" cy="1952625"/>
    <xdr:sp macro="" textlink="">
      <xdr:nvSpPr>
        <xdr:cNvPr id="21" name="Shape 21">
          <a:extLst>
            <a:ext uri="{FF2B5EF4-FFF2-40B4-BE49-F238E27FC236}">
              <a16:creationId xmlns:a16="http://schemas.microsoft.com/office/drawing/2014/main" id="{00000000-0008-0000-0800-000015000000}"/>
            </a:ext>
          </a:extLst>
        </xdr:cNvPr>
        <xdr:cNvSpPr/>
      </xdr:nvSpPr>
      <xdr:spPr>
        <a:xfrm>
          <a:off x="6923942" y="2475767"/>
          <a:ext cx="342900" cy="1952625"/>
        </a:xfrm>
        <a:prstGeom prst="roundRect">
          <a:avLst>
            <a:gd name="adj" fmla="val 16667"/>
          </a:avLst>
        </a:prstGeom>
        <a:solidFill>
          <a:srgbClr val="FFFF99"/>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142875</xdr:colOff>
      <xdr:row>10</xdr:row>
      <xdr:rowOff>66675</xdr:rowOff>
    </xdr:from>
    <xdr:ext cx="2838450" cy="3067050"/>
    <xdr:sp macro="" textlink="">
      <xdr:nvSpPr>
        <xdr:cNvPr id="22" name="Shape 22">
          <a:extLst>
            <a:ext uri="{FF2B5EF4-FFF2-40B4-BE49-F238E27FC236}">
              <a16:creationId xmlns:a16="http://schemas.microsoft.com/office/drawing/2014/main" id="{00000000-0008-0000-0800-000016000000}"/>
            </a:ext>
          </a:extLst>
        </xdr:cNvPr>
        <xdr:cNvSpPr/>
      </xdr:nvSpPr>
      <xdr:spPr>
        <a:xfrm>
          <a:off x="3931538" y="2251238"/>
          <a:ext cx="2828925" cy="30575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13</xdr:col>
      <xdr:colOff>80596</xdr:colOff>
      <xdr:row>0</xdr:row>
      <xdr:rowOff>0</xdr:rowOff>
    </xdr:from>
    <xdr:ext cx="2476500" cy="1666875"/>
    <xdr:pic>
      <xdr:nvPicPr>
        <xdr:cNvPr id="5" name="image10.jpg">
          <a:extLst>
            <a:ext uri="{FF2B5EF4-FFF2-40B4-BE49-F238E27FC236}">
              <a16:creationId xmlns:a16="http://schemas.microsoft.com/office/drawing/2014/main" id="{00000000-0008-0000-0800-000005000000}"/>
            </a:ext>
          </a:extLst>
        </xdr:cNvPr>
        <xdr:cNvPicPr preferRelativeResize="0"/>
      </xdr:nvPicPr>
      <xdr:blipFill>
        <a:blip xmlns:r="http://schemas.openxmlformats.org/officeDocument/2006/relationships" r:embed="rId1" cstate="print"/>
        <a:stretch>
          <a:fillRect/>
        </a:stretch>
      </xdr:blipFill>
      <xdr:spPr>
        <a:xfrm>
          <a:off x="6506308" y="0"/>
          <a:ext cx="2476500" cy="16668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2.5703125" defaultRowHeight="15" customHeight="1"/>
  <cols>
    <col min="1" max="1" width="5.5703125" customWidth="1"/>
    <col min="2" max="2" width="5.7109375" customWidth="1"/>
    <col min="3" max="7" width="4.140625" customWidth="1"/>
    <col min="8" max="8" width="1.7109375" customWidth="1"/>
    <col min="9" max="9" width="4.140625" customWidth="1"/>
    <col min="10" max="26" width="3.5703125" customWidth="1"/>
  </cols>
  <sheetData>
    <row r="1" spans="1:26" ht="12.75" customHeight="1">
      <c r="A1" s="1"/>
      <c r="B1" s="1"/>
      <c r="C1" s="1"/>
      <c r="D1" s="1"/>
      <c r="E1" s="1"/>
      <c r="F1" s="1"/>
      <c r="G1" s="1"/>
      <c r="H1" s="1"/>
      <c r="I1" s="1"/>
      <c r="J1" s="1"/>
      <c r="K1" s="1"/>
      <c r="L1" s="1"/>
      <c r="M1" s="1"/>
      <c r="N1" s="1"/>
      <c r="O1" s="1"/>
      <c r="P1" s="1"/>
      <c r="Q1" s="1"/>
      <c r="R1" s="1"/>
      <c r="S1" s="1"/>
      <c r="T1" s="1"/>
      <c r="U1" s="1"/>
      <c r="V1" s="1"/>
      <c r="W1" s="1"/>
      <c r="X1" s="1"/>
      <c r="Y1" s="1"/>
      <c r="Z1" s="1"/>
    </row>
    <row r="2" spans="1:26" ht="33.75" customHeight="1">
      <c r="A2" s="1"/>
      <c r="B2" s="2" t="s">
        <v>0</v>
      </c>
      <c r="C2" s="3"/>
      <c r="D2" s="3"/>
      <c r="E2" s="3"/>
      <c r="F2" s="3"/>
      <c r="G2" s="3"/>
      <c r="H2" s="3"/>
      <c r="I2" s="1"/>
      <c r="J2" s="1"/>
      <c r="K2" s="1"/>
      <c r="L2" s="1"/>
      <c r="M2" s="1"/>
      <c r="N2" s="1"/>
      <c r="O2" s="1"/>
      <c r="P2" s="1"/>
      <c r="Q2" s="1"/>
      <c r="R2" s="1"/>
      <c r="S2" s="1"/>
      <c r="T2" s="1"/>
      <c r="U2" s="1"/>
      <c r="V2" s="1"/>
      <c r="W2" s="1"/>
      <c r="X2" s="1"/>
      <c r="Y2" s="1"/>
      <c r="Z2" s="1"/>
    </row>
    <row r="3" spans="1:26" ht="12.75" customHeight="1">
      <c r="A3" s="1"/>
      <c r="B3" s="1"/>
      <c r="C3" s="1"/>
      <c r="D3" s="1"/>
      <c r="E3" s="1"/>
      <c r="F3" s="1"/>
      <c r="G3" s="1"/>
      <c r="H3" s="1"/>
      <c r="I3" s="1"/>
      <c r="J3" s="1"/>
      <c r="K3" s="1"/>
      <c r="L3" s="1"/>
      <c r="M3" s="1"/>
      <c r="N3" s="1"/>
      <c r="O3" s="1"/>
      <c r="P3" s="1"/>
      <c r="Q3" s="1"/>
      <c r="R3" s="1"/>
      <c r="S3" s="1"/>
      <c r="T3" s="1"/>
      <c r="U3" s="1"/>
      <c r="V3" s="1"/>
      <c r="W3" s="1"/>
      <c r="X3" s="1"/>
      <c r="Y3" s="1"/>
      <c r="Z3" s="1"/>
    </row>
    <row r="4" spans="1:26" ht="12.75" customHeight="1">
      <c r="A4" s="1"/>
      <c r="B4" s="1"/>
      <c r="C4" s="1"/>
      <c r="D4" s="1"/>
      <c r="E4" s="1"/>
      <c r="F4" s="1"/>
      <c r="G4" s="1"/>
      <c r="H4" s="1"/>
      <c r="I4" s="1"/>
      <c r="J4" s="1"/>
      <c r="K4" s="1"/>
      <c r="L4" s="1"/>
      <c r="M4" s="1"/>
      <c r="N4" s="1"/>
      <c r="O4" s="1"/>
      <c r="P4" s="1"/>
      <c r="Q4" s="1"/>
      <c r="R4" s="1"/>
      <c r="S4" s="1"/>
      <c r="T4" s="1"/>
      <c r="U4" s="1"/>
      <c r="V4" s="1"/>
      <c r="W4" s="1"/>
      <c r="X4" s="1"/>
      <c r="Y4" s="1"/>
      <c r="Z4" s="1"/>
    </row>
    <row r="5" spans="1:26" ht="12.75" customHeight="1">
      <c r="A5" s="1"/>
      <c r="B5" s="1"/>
      <c r="C5" s="1"/>
      <c r="D5" s="1"/>
      <c r="E5" s="1"/>
      <c r="F5" s="1"/>
      <c r="G5" s="1"/>
      <c r="H5" s="1"/>
      <c r="I5" s="1"/>
      <c r="J5" s="1"/>
      <c r="K5" s="1"/>
      <c r="L5" s="1"/>
      <c r="M5" s="1"/>
      <c r="N5" s="1"/>
      <c r="O5" s="1"/>
      <c r="P5" s="1"/>
      <c r="Q5" s="1"/>
      <c r="R5" s="1"/>
      <c r="S5" s="1"/>
      <c r="T5" s="1"/>
      <c r="U5" s="1"/>
      <c r="V5" s="1"/>
      <c r="W5" s="1"/>
      <c r="X5" s="1"/>
      <c r="Y5" s="1"/>
      <c r="Z5" s="1"/>
    </row>
    <row r="6" spans="1:26" ht="12.75" customHeight="1">
      <c r="A6" s="154" t="s">
        <v>1</v>
      </c>
      <c r="B6" s="155"/>
      <c r="C6" s="155"/>
      <c r="D6" s="155"/>
      <c r="E6" s="155"/>
      <c r="F6" s="155"/>
      <c r="G6" s="155"/>
      <c r="H6" s="155"/>
      <c r="I6" s="156"/>
      <c r="J6" s="1"/>
      <c r="K6" s="1"/>
      <c r="L6" s="1"/>
      <c r="M6" s="1"/>
      <c r="N6" s="1"/>
      <c r="O6" s="1"/>
      <c r="P6" s="1"/>
      <c r="Q6" s="1"/>
      <c r="R6" s="1"/>
      <c r="S6" s="1"/>
      <c r="T6" s="1"/>
      <c r="U6" s="1"/>
      <c r="V6" s="1"/>
      <c r="W6" s="1"/>
      <c r="X6" s="1"/>
      <c r="Y6" s="1"/>
      <c r="Z6" s="1"/>
    </row>
    <row r="7" spans="1:26" ht="12.75" customHeight="1">
      <c r="A7" s="157"/>
      <c r="B7" s="158"/>
      <c r="C7" s="158"/>
      <c r="D7" s="158"/>
      <c r="E7" s="158"/>
      <c r="F7" s="158"/>
      <c r="G7" s="158"/>
      <c r="H7" s="158"/>
      <c r="I7" s="159"/>
      <c r="J7" s="1"/>
      <c r="K7" s="1"/>
      <c r="L7" s="1"/>
      <c r="M7" s="1"/>
      <c r="N7" s="1"/>
      <c r="O7" s="1"/>
      <c r="P7" s="1"/>
      <c r="Q7" s="1"/>
      <c r="R7" s="1"/>
      <c r="S7" s="1"/>
      <c r="T7" s="1"/>
      <c r="U7" s="1"/>
      <c r="V7" s="1"/>
      <c r="W7" s="1"/>
      <c r="X7" s="1"/>
      <c r="Y7" s="1"/>
      <c r="Z7" s="1"/>
    </row>
    <row r="8" spans="1:26" ht="12.75" customHeight="1">
      <c r="A8" s="160"/>
      <c r="B8" s="161"/>
      <c r="C8" s="161"/>
      <c r="D8" s="161"/>
      <c r="E8" s="161"/>
      <c r="F8" s="161"/>
      <c r="G8" s="161"/>
      <c r="H8" s="161"/>
      <c r="I8" s="162"/>
      <c r="J8" s="1"/>
      <c r="K8" s="1"/>
      <c r="L8" s="1"/>
      <c r="M8" s="1"/>
      <c r="N8" s="1"/>
      <c r="O8" s="1"/>
      <c r="P8" s="1"/>
      <c r="Q8" s="1"/>
      <c r="R8" s="1"/>
      <c r="S8" s="1"/>
      <c r="T8" s="1"/>
      <c r="U8" s="1"/>
      <c r="V8" s="1"/>
      <c r="W8" s="1"/>
      <c r="X8" s="1"/>
      <c r="Y8" s="1"/>
      <c r="Z8" s="1"/>
    </row>
    <row r="9" spans="1:26" ht="15.75" customHeight="1">
      <c r="A9" s="154" t="s">
        <v>2</v>
      </c>
      <c r="B9" s="155"/>
      <c r="C9" s="155"/>
      <c r="D9" s="155"/>
      <c r="E9" s="155"/>
      <c r="F9" s="155"/>
      <c r="G9" s="155"/>
      <c r="H9" s="155"/>
      <c r="I9" s="156"/>
      <c r="J9" s="1"/>
      <c r="K9" s="1"/>
      <c r="L9" s="1"/>
      <c r="M9" s="1"/>
      <c r="N9" s="1"/>
      <c r="O9" s="1"/>
      <c r="P9" s="1"/>
      <c r="Q9" s="1"/>
      <c r="R9" s="1"/>
      <c r="S9" s="1"/>
      <c r="T9" s="1"/>
      <c r="U9" s="1"/>
      <c r="V9" s="1"/>
      <c r="W9" s="1"/>
      <c r="X9" s="1"/>
      <c r="Y9" s="1"/>
      <c r="Z9" s="1"/>
    </row>
    <row r="10" spans="1:26" ht="12.75" customHeight="1">
      <c r="A10" s="157"/>
      <c r="B10" s="158"/>
      <c r="C10" s="158"/>
      <c r="D10" s="158"/>
      <c r="E10" s="158"/>
      <c r="F10" s="158"/>
      <c r="G10" s="158"/>
      <c r="H10" s="158"/>
      <c r="I10" s="159"/>
      <c r="J10" s="1"/>
      <c r="K10" s="1"/>
      <c r="L10" s="1"/>
      <c r="M10" s="1"/>
      <c r="N10" s="1"/>
      <c r="O10" s="1"/>
      <c r="P10" s="1"/>
      <c r="Q10" s="1"/>
      <c r="R10" s="1"/>
      <c r="S10" s="1"/>
      <c r="T10" s="1"/>
      <c r="U10" s="1"/>
      <c r="V10" s="1"/>
      <c r="W10" s="1"/>
      <c r="X10" s="1"/>
      <c r="Y10" s="1"/>
      <c r="Z10" s="1"/>
    </row>
    <row r="11" spans="1:26" ht="12.75" customHeight="1">
      <c r="A11" s="157"/>
      <c r="B11" s="158"/>
      <c r="C11" s="158"/>
      <c r="D11" s="158"/>
      <c r="E11" s="158"/>
      <c r="F11" s="158"/>
      <c r="G11" s="158"/>
      <c r="H11" s="158"/>
      <c r="I11" s="159"/>
      <c r="J11" s="1"/>
      <c r="K11" s="1"/>
      <c r="L11" s="1"/>
      <c r="M11" s="1"/>
      <c r="N11" s="1"/>
      <c r="O11" s="1"/>
      <c r="P11" s="1"/>
      <c r="Q11" s="1"/>
      <c r="R11" s="1"/>
      <c r="S11" s="1"/>
      <c r="T11" s="1"/>
      <c r="U11" s="1"/>
      <c r="V11" s="1"/>
      <c r="W11" s="1"/>
      <c r="X11" s="1"/>
      <c r="Y11" s="1"/>
      <c r="Z11" s="1"/>
    </row>
    <row r="12" spans="1:26" ht="12.75" customHeight="1">
      <c r="A12" s="157"/>
      <c r="B12" s="158"/>
      <c r="C12" s="158"/>
      <c r="D12" s="158"/>
      <c r="E12" s="158"/>
      <c r="F12" s="158"/>
      <c r="G12" s="158"/>
      <c r="H12" s="158"/>
      <c r="I12" s="159"/>
      <c r="J12" s="1"/>
      <c r="K12" s="1"/>
      <c r="L12" s="1"/>
      <c r="M12" s="1"/>
      <c r="N12" s="1"/>
      <c r="O12" s="1"/>
      <c r="P12" s="1"/>
      <c r="Q12" s="1"/>
      <c r="R12" s="1"/>
      <c r="S12" s="1"/>
      <c r="T12" s="1"/>
      <c r="U12" s="1"/>
      <c r="V12" s="1"/>
      <c r="W12" s="1"/>
      <c r="X12" s="1"/>
      <c r="Y12" s="1"/>
      <c r="Z12" s="1"/>
    </row>
    <row r="13" spans="1:26" ht="12.75" customHeight="1">
      <c r="A13" s="160"/>
      <c r="B13" s="161"/>
      <c r="C13" s="161"/>
      <c r="D13" s="161"/>
      <c r="E13" s="161"/>
      <c r="F13" s="161"/>
      <c r="G13" s="161"/>
      <c r="H13" s="161"/>
      <c r="I13" s="162"/>
      <c r="J13" s="1"/>
      <c r="K13" s="1"/>
      <c r="L13" s="1"/>
      <c r="M13" s="1"/>
      <c r="N13" s="1"/>
      <c r="O13" s="1"/>
      <c r="P13" s="1"/>
      <c r="Q13" s="1"/>
      <c r="R13" s="1"/>
      <c r="S13" s="1"/>
      <c r="T13" s="1"/>
      <c r="U13" s="1"/>
      <c r="V13" s="1"/>
      <c r="W13" s="1"/>
      <c r="X13" s="1"/>
      <c r="Y13" s="1"/>
      <c r="Z13" s="1"/>
    </row>
    <row r="14" spans="1:26" ht="12.75" customHeight="1">
      <c r="A14" s="4"/>
      <c r="B14" s="4"/>
      <c r="C14" s="4"/>
      <c r="D14" s="4"/>
      <c r="E14" s="4"/>
      <c r="F14" s="4"/>
      <c r="G14" s="4"/>
      <c r="H14" s="4"/>
      <c r="I14" s="4"/>
      <c r="J14" s="1"/>
      <c r="K14" s="1"/>
      <c r="L14" s="1"/>
      <c r="M14" s="1"/>
      <c r="N14" s="1"/>
      <c r="O14" s="1"/>
      <c r="P14" s="1"/>
      <c r="Q14" s="1"/>
      <c r="R14" s="1"/>
      <c r="S14" s="1"/>
      <c r="T14" s="1"/>
      <c r="U14" s="1"/>
      <c r="V14" s="1"/>
      <c r="W14" s="1"/>
      <c r="X14" s="1"/>
      <c r="Y14" s="1"/>
      <c r="Z14" s="1"/>
    </row>
    <row r="15" spans="1:26" ht="12.75" customHeight="1">
      <c r="A15" s="5" t="s">
        <v>3</v>
      </c>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c r="A17" s="1"/>
      <c r="B17" s="163" t="s">
        <v>4</v>
      </c>
      <c r="C17" s="156"/>
      <c r="D17" s="163" t="s">
        <v>5</v>
      </c>
      <c r="E17" s="155"/>
      <c r="F17" s="156"/>
      <c r="G17" s="1"/>
      <c r="H17" s="1"/>
      <c r="I17" s="1"/>
      <c r="J17" s="1"/>
      <c r="K17" s="1"/>
      <c r="L17" s="1"/>
      <c r="M17" s="1"/>
      <c r="N17" s="1"/>
      <c r="O17" s="1"/>
      <c r="P17" s="1"/>
      <c r="Q17" s="1"/>
      <c r="R17" s="1"/>
      <c r="S17" s="1"/>
      <c r="T17" s="1"/>
      <c r="U17" s="1"/>
      <c r="V17" s="1"/>
      <c r="W17" s="1"/>
      <c r="X17" s="1"/>
      <c r="Y17" s="1"/>
      <c r="Z17" s="1"/>
    </row>
    <row r="18" spans="1:26" ht="12.75" customHeight="1">
      <c r="A18" s="1"/>
      <c r="B18" s="160"/>
      <c r="C18" s="162"/>
      <c r="D18" s="160"/>
      <c r="E18" s="161"/>
      <c r="F18" s="162"/>
      <c r="G18" s="1"/>
      <c r="H18" s="1"/>
      <c r="I18" s="1"/>
      <c r="J18" s="1"/>
      <c r="K18" s="1"/>
      <c r="L18" s="1"/>
      <c r="M18" s="1"/>
      <c r="N18" s="1"/>
      <c r="O18" s="1"/>
      <c r="P18" s="1"/>
      <c r="Q18" s="1"/>
      <c r="R18" s="1"/>
      <c r="S18" s="1"/>
      <c r="T18" s="1"/>
      <c r="U18" s="1"/>
      <c r="V18" s="1"/>
      <c r="W18" s="1"/>
      <c r="X18" s="1"/>
      <c r="Y18" s="1"/>
      <c r="Z18" s="1"/>
    </row>
    <row r="19" spans="1:26" ht="12.75" customHeight="1">
      <c r="A19" s="1"/>
      <c r="B19" s="138" t="s">
        <v>6</v>
      </c>
      <c r="C19" s="139"/>
      <c r="D19" s="140">
        <v>450</v>
      </c>
      <c r="E19" s="141"/>
      <c r="F19" s="139"/>
      <c r="G19" s="1"/>
      <c r="H19" s="1"/>
      <c r="I19" s="1"/>
      <c r="J19" s="1"/>
      <c r="K19" s="1"/>
      <c r="L19" s="1"/>
      <c r="M19" s="1"/>
      <c r="N19" s="1"/>
      <c r="O19" s="1"/>
      <c r="P19" s="1"/>
      <c r="Q19" s="1"/>
      <c r="R19" s="1"/>
      <c r="S19" s="1"/>
      <c r="T19" s="1"/>
      <c r="U19" s="1"/>
      <c r="V19" s="1"/>
      <c r="W19" s="1"/>
      <c r="X19" s="1"/>
      <c r="Y19" s="1"/>
      <c r="Z19" s="1"/>
    </row>
    <row r="20" spans="1:26" ht="12.75" customHeight="1">
      <c r="A20" s="1"/>
      <c r="B20" s="138" t="s">
        <v>7</v>
      </c>
      <c r="C20" s="139"/>
      <c r="D20" s="140">
        <v>556.78</v>
      </c>
      <c r="E20" s="141"/>
      <c r="F20" s="139"/>
      <c r="G20" s="1"/>
      <c r="H20" s="1"/>
      <c r="I20" s="1"/>
      <c r="J20" s="1"/>
      <c r="K20" s="1"/>
      <c r="L20" s="1"/>
      <c r="M20" s="1"/>
      <c r="N20" s="1"/>
      <c r="O20" s="1"/>
      <c r="P20" s="1"/>
      <c r="Q20" s="1"/>
      <c r="R20" s="1"/>
      <c r="S20" s="1"/>
      <c r="T20" s="1"/>
      <c r="U20" s="1"/>
      <c r="V20" s="1"/>
      <c r="W20" s="1"/>
      <c r="X20" s="1"/>
      <c r="Y20" s="1"/>
      <c r="Z20" s="1"/>
    </row>
    <row r="21" spans="1:26" ht="12.75" customHeight="1">
      <c r="A21" s="1"/>
      <c r="B21" s="138" t="s">
        <v>8</v>
      </c>
      <c r="C21" s="139"/>
      <c r="D21" s="140">
        <v>1222.2</v>
      </c>
      <c r="E21" s="141"/>
      <c r="F21" s="139"/>
      <c r="G21" s="1"/>
      <c r="H21" s="1"/>
      <c r="I21" s="1"/>
      <c r="J21" s="1"/>
      <c r="K21" s="1"/>
      <c r="L21" s="1"/>
      <c r="M21" s="1"/>
      <c r="N21" s="1"/>
      <c r="O21" s="1"/>
      <c r="P21" s="1"/>
      <c r="Q21" s="1"/>
      <c r="R21" s="1"/>
      <c r="S21" s="1"/>
      <c r="T21" s="1"/>
      <c r="U21" s="1"/>
      <c r="V21" s="1"/>
      <c r="W21" s="1"/>
      <c r="X21" s="1"/>
      <c r="Y21" s="1"/>
      <c r="Z21" s="1"/>
    </row>
    <row r="22" spans="1:26" ht="12.75" customHeight="1">
      <c r="A22" s="1"/>
      <c r="B22" s="138" t="s">
        <v>9</v>
      </c>
      <c r="C22" s="139"/>
      <c r="D22" s="140">
        <v>400</v>
      </c>
      <c r="E22" s="141"/>
      <c r="F22" s="139"/>
      <c r="G22" s="1"/>
      <c r="H22" s="1"/>
      <c r="I22" s="1"/>
      <c r="J22" s="1"/>
      <c r="K22" s="1"/>
      <c r="L22" s="1"/>
      <c r="M22" s="1"/>
      <c r="N22" s="1"/>
      <c r="O22" s="1"/>
      <c r="P22" s="1"/>
      <c r="Q22" s="1"/>
      <c r="R22" s="1"/>
      <c r="S22" s="1"/>
      <c r="T22" s="1"/>
      <c r="U22" s="1"/>
      <c r="V22" s="1"/>
      <c r="W22" s="1"/>
      <c r="X22" s="1"/>
      <c r="Y22" s="1"/>
      <c r="Z22" s="1"/>
    </row>
    <row r="23" spans="1:26" ht="12.75" customHeight="1">
      <c r="A23" s="1"/>
      <c r="B23" s="138" t="s">
        <v>10</v>
      </c>
      <c r="C23" s="139"/>
      <c r="D23" s="140">
        <v>1500</v>
      </c>
      <c r="E23" s="141"/>
      <c r="F23" s="139"/>
      <c r="G23" s="1"/>
      <c r="H23" s="1"/>
      <c r="I23" s="1"/>
      <c r="J23" s="1"/>
      <c r="K23" s="1"/>
      <c r="L23" s="1"/>
      <c r="M23" s="1"/>
      <c r="N23" s="1"/>
      <c r="O23" s="1"/>
      <c r="P23" s="1"/>
      <c r="Q23" s="1"/>
      <c r="R23" s="1"/>
      <c r="S23" s="1"/>
      <c r="T23" s="1"/>
      <c r="U23" s="1"/>
      <c r="V23" s="1"/>
      <c r="W23" s="1"/>
      <c r="X23" s="1"/>
      <c r="Y23" s="1"/>
      <c r="Z23" s="1"/>
    </row>
    <row r="24" spans="1:26" ht="13.5" customHeight="1">
      <c r="A24" s="1"/>
      <c r="B24" s="144" t="s">
        <v>11</v>
      </c>
      <c r="C24" s="145"/>
      <c r="D24" s="146">
        <v>565.89</v>
      </c>
      <c r="E24" s="147"/>
      <c r="F24" s="145"/>
      <c r="G24" s="1"/>
      <c r="H24" s="1"/>
      <c r="I24" s="1"/>
      <c r="J24" s="1"/>
      <c r="K24" s="1"/>
      <c r="L24" s="1"/>
      <c r="M24" s="1"/>
      <c r="N24" s="1"/>
      <c r="O24" s="1"/>
      <c r="P24" s="1"/>
      <c r="Q24" s="1"/>
      <c r="R24" s="1"/>
      <c r="S24" s="1"/>
      <c r="T24" s="1"/>
      <c r="U24" s="1"/>
      <c r="V24" s="1"/>
      <c r="W24" s="1"/>
      <c r="X24" s="1"/>
      <c r="Y24" s="1"/>
      <c r="Z24" s="1"/>
    </row>
    <row r="25" spans="1:26" ht="21" customHeight="1">
      <c r="A25" s="1"/>
      <c r="B25" s="148" t="s">
        <v>12</v>
      </c>
      <c r="C25" s="149"/>
      <c r="D25" s="150">
        <f>SUM(D19:F24)</f>
        <v>4694.87</v>
      </c>
      <c r="E25" s="151"/>
      <c r="F25" s="149"/>
      <c r="G25" s="1"/>
      <c r="H25" s="1"/>
      <c r="I25" s="1"/>
      <c r="J25" s="1"/>
      <c r="K25" s="1"/>
      <c r="L25" s="1"/>
      <c r="M25" s="1"/>
      <c r="N25" s="1"/>
      <c r="O25" s="1"/>
      <c r="P25" s="1"/>
      <c r="Q25" s="1"/>
      <c r="R25" s="1"/>
      <c r="S25" s="1"/>
      <c r="T25" s="1"/>
      <c r="U25" s="1"/>
      <c r="V25" s="1"/>
      <c r="W25" s="1"/>
      <c r="X25" s="1"/>
      <c r="Y25" s="1"/>
      <c r="Z25" s="1"/>
    </row>
    <row r="26" spans="1:26" ht="13.5" customHeight="1">
      <c r="A26" s="1"/>
      <c r="B26" s="1"/>
      <c r="C26" s="1"/>
      <c r="D26" s="6"/>
      <c r="E26" s="1"/>
      <c r="F26" s="1"/>
      <c r="G26" s="1"/>
      <c r="H26" s="1"/>
      <c r="I26" s="1"/>
      <c r="J26" s="1"/>
      <c r="K26" s="1"/>
      <c r="L26" s="1"/>
      <c r="M26" s="1"/>
      <c r="N26" s="1"/>
      <c r="O26" s="1"/>
      <c r="P26" s="1"/>
      <c r="Q26" s="1"/>
      <c r="R26" s="1"/>
      <c r="S26" s="1"/>
      <c r="T26" s="1"/>
      <c r="U26" s="1"/>
      <c r="V26" s="1"/>
      <c r="W26" s="1"/>
      <c r="X26" s="1"/>
      <c r="Y26" s="1"/>
      <c r="Z26" s="1"/>
    </row>
    <row r="27" spans="1:26" ht="12.75" customHeight="1">
      <c r="A27" s="1"/>
      <c r="B27" s="142" t="s">
        <v>13</v>
      </c>
      <c r="C27" s="143"/>
      <c r="D27" s="152">
        <f>MIN(D19:F24)</f>
        <v>400</v>
      </c>
      <c r="E27" s="153"/>
      <c r="F27" s="143"/>
      <c r="G27" s="1"/>
      <c r="H27" s="1"/>
      <c r="I27" s="1"/>
      <c r="J27" s="1"/>
      <c r="K27" s="1"/>
      <c r="L27" s="1"/>
      <c r="M27" s="1"/>
      <c r="N27" s="1"/>
      <c r="O27" s="1"/>
      <c r="P27" s="1"/>
      <c r="Q27" s="1"/>
      <c r="R27" s="1"/>
      <c r="S27" s="1"/>
      <c r="T27" s="1"/>
      <c r="U27" s="1"/>
      <c r="V27" s="1"/>
      <c r="W27" s="1"/>
      <c r="X27" s="1"/>
      <c r="Y27" s="1"/>
      <c r="Z27" s="1"/>
    </row>
    <row r="28" spans="1:26" ht="12.75" customHeight="1">
      <c r="A28" s="1"/>
      <c r="B28" s="142" t="s">
        <v>14</v>
      </c>
      <c r="C28" s="143"/>
      <c r="D28" s="152">
        <f>MAX(D19:F24)</f>
        <v>1500</v>
      </c>
      <c r="E28" s="153"/>
      <c r="F28" s="143"/>
      <c r="G28" s="1"/>
      <c r="H28" s="1"/>
      <c r="I28" s="1"/>
      <c r="J28" s="1"/>
      <c r="K28" s="1"/>
      <c r="L28" s="1"/>
      <c r="M28" s="1"/>
      <c r="N28" s="1"/>
      <c r="O28" s="1"/>
      <c r="P28" s="1"/>
      <c r="Q28" s="1"/>
      <c r="R28" s="1"/>
      <c r="S28" s="1"/>
      <c r="T28" s="1"/>
      <c r="U28" s="1"/>
      <c r="V28" s="1"/>
      <c r="W28" s="1"/>
      <c r="X28" s="1"/>
      <c r="Y28" s="1"/>
      <c r="Z28" s="1"/>
    </row>
    <row r="29" spans="1:26" ht="12.75" customHeight="1">
      <c r="A29" s="1"/>
      <c r="B29" s="142" t="s">
        <v>15</v>
      </c>
      <c r="C29" s="143"/>
      <c r="D29" s="152">
        <f>AVERAGE(D19:F24)</f>
        <v>782.47833333333335</v>
      </c>
      <c r="E29" s="153"/>
      <c r="F29" s="143"/>
      <c r="G29" s="1"/>
      <c r="H29" s="1"/>
      <c r="I29" s="1"/>
      <c r="J29" s="1"/>
      <c r="K29" s="1"/>
      <c r="L29" s="1"/>
      <c r="M29" s="1"/>
      <c r="N29" s="1"/>
      <c r="O29" s="1"/>
      <c r="P29" s="1"/>
      <c r="Q29" s="1"/>
      <c r="R29" s="1"/>
      <c r="S29" s="1"/>
      <c r="T29" s="1"/>
      <c r="U29" s="1"/>
      <c r="V29" s="1"/>
      <c r="W29" s="1"/>
      <c r="X29" s="1"/>
      <c r="Y29" s="1"/>
      <c r="Z29" s="1"/>
    </row>
    <row r="30" spans="1:26"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7" t="s">
        <v>16</v>
      </c>
      <c r="B34" s="7"/>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7"/>
      <c r="B35" s="7"/>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7"/>
      <c r="B36" s="7"/>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7" t="s">
        <v>17</v>
      </c>
      <c r="B37" s="8"/>
      <c r="C37" s="3"/>
      <c r="D37" s="3"/>
      <c r="E37" s="3"/>
      <c r="F37" s="3"/>
      <c r="G37" s="3"/>
      <c r="H37" s="3"/>
      <c r="I37" s="3"/>
      <c r="J37" s="1"/>
      <c r="K37" s="1"/>
      <c r="L37" s="1"/>
      <c r="M37" s="1"/>
      <c r="N37" s="1"/>
      <c r="O37" s="1"/>
      <c r="P37" s="1"/>
      <c r="Q37" s="1"/>
      <c r="R37" s="1"/>
      <c r="S37" s="1"/>
      <c r="T37" s="1"/>
      <c r="U37" s="1"/>
      <c r="V37" s="1"/>
      <c r="W37" s="1"/>
      <c r="X37" s="1"/>
      <c r="Y37" s="1"/>
      <c r="Z37" s="1"/>
    </row>
    <row r="38" spans="1:26" ht="15.75" customHeight="1">
      <c r="A38" s="7"/>
      <c r="B38" s="7"/>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7" t="s">
        <v>18</v>
      </c>
      <c r="B39" s="8"/>
      <c r="C39" s="3"/>
      <c r="D39" s="3"/>
      <c r="E39" s="3"/>
      <c r="F39" s="3"/>
      <c r="G39" s="3"/>
      <c r="H39" s="3"/>
      <c r="I39" s="3"/>
      <c r="J39" s="1"/>
      <c r="K39" s="1"/>
      <c r="L39" s="1"/>
      <c r="M39" s="1"/>
      <c r="N39" s="1"/>
      <c r="O39" s="1"/>
      <c r="P39" s="1"/>
      <c r="Q39" s="1"/>
      <c r="R39" s="1"/>
      <c r="S39" s="1"/>
      <c r="T39" s="1"/>
      <c r="U39" s="1"/>
      <c r="V39" s="1"/>
      <c r="W39" s="1"/>
      <c r="X39" s="1"/>
      <c r="Y39" s="1"/>
      <c r="Z39" s="1"/>
    </row>
    <row r="40" spans="1:26" ht="15.75" customHeight="1">
      <c r="A40" s="7"/>
      <c r="B40" s="7"/>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7" t="s">
        <v>19</v>
      </c>
      <c r="B41" s="8"/>
      <c r="C41" s="3"/>
      <c r="D41" s="3"/>
      <c r="E41" s="3"/>
      <c r="F41" s="3"/>
      <c r="G41" s="3"/>
      <c r="H41" s="3"/>
      <c r="I41" s="3"/>
      <c r="J41" s="1"/>
      <c r="K41" s="1"/>
      <c r="L41" s="1"/>
      <c r="M41" s="1"/>
      <c r="N41" s="1"/>
      <c r="O41" s="1"/>
      <c r="P41" s="1"/>
      <c r="Q41" s="1"/>
      <c r="R41" s="1"/>
      <c r="S41" s="1"/>
      <c r="T41" s="1"/>
      <c r="U41" s="1"/>
      <c r="V41" s="1"/>
      <c r="W41" s="1"/>
      <c r="X41" s="1"/>
      <c r="Y41" s="1"/>
      <c r="Z41" s="1"/>
    </row>
    <row r="42" spans="1:26" ht="15.75" customHeight="1">
      <c r="A42" s="7"/>
      <c r="B42" s="7"/>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7" t="s">
        <v>20</v>
      </c>
      <c r="B43" s="8"/>
      <c r="C43" s="3"/>
      <c r="D43" s="3"/>
      <c r="E43" s="3"/>
      <c r="F43" s="3"/>
      <c r="G43" s="3"/>
      <c r="H43" s="3"/>
      <c r="I43" s="3"/>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7" t="s">
        <v>21</v>
      </c>
      <c r="B50" s="7"/>
      <c r="C50" s="8"/>
      <c r="D50" s="8"/>
      <c r="E50" s="8"/>
      <c r="F50" s="8"/>
      <c r="G50" s="9" t="s">
        <v>22</v>
      </c>
      <c r="H50" s="10"/>
      <c r="I50" s="3"/>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A6:I8"/>
    <mergeCell ref="A9:I13"/>
    <mergeCell ref="B17:C18"/>
    <mergeCell ref="D17:F18"/>
    <mergeCell ref="B19:C19"/>
    <mergeCell ref="D19:F19"/>
    <mergeCell ref="D20:F20"/>
    <mergeCell ref="B20:C20"/>
    <mergeCell ref="B21:C21"/>
    <mergeCell ref="D21:F21"/>
    <mergeCell ref="B22:C22"/>
    <mergeCell ref="D22:F22"/>
    <mergeCell ref="B23:C23"/>
    <mergeCell ref="D23:F23"/>
    <mergeCell ref="B28:C28"/>
    <mergeCell ref="B29:C29"/>
    <mergeCell ref="B24:C24"/>
    <mergeCell ref="D24:F24"/>
    <mergeCell ref="B25:C25"/>
    <mergeCell ref="D25:F25"/>
    <mergeCell ref="B27:C27"/>
    <mergeCell ref="D27:F27"/>
    <mergeCell ref="D28:F28"/>
    <mergeCell ref="D29:F29"/>
  </mergeCells>
  <pageMargins left="0.7" right="0.7" top="0.75" bottom="0.75" header="0" footer="0"/>
  <pageSetup orientation="landscape"/>
  <headerFooter>
    <oddHeader>&amp;C&amp;A&amp;RUtilizzo di: Somma, Min, Max e Media</oddHead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topLeftCell="D12" zoomScale="160" zoomScaleNormal="160" workbookViewId="0">
      <selection activeCell="G16" sqref="G16:H16"/>
    </sheetView>
  </sheetViews>
  <sheetFormatPr defaultColWidth="12.5703125" defaultRowHeight="15" customHeight="1"/>
  <cols>
    <col min="1" max="1" width="30" bestFit="1" customWidth="1"/>
    <col min="2" max="4" width="4" bestFit="1" customWidth="1"/>
    <col min="5" max="5" width="5.5703125" customWidth="1"/>
    <col min="6" max="6" width="6.5703125" customWidth="1"/>
    <col min="7" max="7" width="5" bestFit="1" customWidth="1"/>
    <col min="8" max="8" width="14.85546875" customWidth="1"/>
    <col min="9" max="12" width="5" bestFit="1" customWidth="1"/>
    <col min="13" max="13" width="5.5703125" bestFit="1" customWidth="1"/>
    <col min="14" max="15" width="6" bestFit="1" customWidth="1"/>
    <col min="16" max="16" width="17.85546875" customWidth="1"/>
    <col min="17" max="17" width="2.5703125" customWidth="1"/>
    <col min="18" max="18" width="20.42578125" customWidth="1"/>
    <col min="19" max="20" width="2.5703125" customWidth="1"/>
    <col min="21" max="21" width="6.140625" customWidth="1"/>
    <col min="22" max="22" width="2.5703125" customWidth="1"/>
    <col min="23" max="23" width="11.140625" customWidth="1"/>
    <col min="24" max="26" width="3.5703125" customWidth="1"/>
    <col min="27" max="32" width="11" customWidth="1"/>
  </cols>
  <sheetData>
    <row r="1" spans="1:26" ht="15.75" customHeight="1">
      <c r="A1" s="110" t="s">
        <v>202</v>
      </c>
      <c r="B1" s="1"/>
      <c r="C1" s="1"/>
      <c r="D1" s="1"/>
      <c r="E1" s="1"/>
      <c r="F1" s="1"/>
      <c r="G1" s="1"/>
      <c r="H1" s="1"/>
      <c r="I1" s="1"/>
      <c r="J1" s="1"/>
      <c r="K1" s="1"/>
      <c r="L1" s="1"/>
      <c r="M1" s="1"/>
      <c r="N1" s="1"/>
      <c r="O1" s="1"/>
      <c r="P1" s="1"/>
      <c r="Q1" s="1"/>
      <c r="R1" s="1"/>
      <c r="S1" s="1"/>
      <c r="T1" s="1"/>
      <c r="U1" s="1"/>
      <c r="V1" s="1"/>
      <c r="W1" s="1"/>
      <c r="X1" s="1"/>
      <c r="Y1" s="1"/>
      <c r="Z1" s="1"/>
    </row>
    <row r="2" spans="1:26" ht="12.75" customHeight="1">
      <c r="A2" s="1"/>
      <c r="B2" s="1"/>
      <c r="C2" s="1"/>
      <c r="D2" s="1"/>
      <c r="E2" s="1"/>
      <c r="F2" s="1"/>
      <c r="G2" s="1"/>
      <c r="H2" s="1"/>
      <c r="I2" s="1"/>
      <c r="J2" s="1"/>
      <c r="K2" s="1"/>
      <c r="L2" s="1"/>
      <c r="M2" s="1"/>
      <c r="N2" s="1"/>
      <c r="O2" s="1"/>
      <c r="P2" s="1"/>
      <c r="Q2" s="1"/>
      <c r="R2" s="1"/>
      <c r="S2" s="1"/>
      <c r="T2" s="1"/>
      <c r="U2" s="1"/>
      <c r="V2" s="1"/>
      <c r="W2" s="1"/>
      <c r="X2" s="1"/>
      <c r="Y2" s="1"/>
      <c r="Z2" s="1"/>
    </row>
    <row r="3" spans="1:26" ht="24" customHeight="1">
      <c r="A3" s="267" t="s">
        <v>203</v>
      </c>
      <c r="B3" s="153"/>
      <c r="C3" s="153"/>
      <c r="D3" s="153"/>
      <c r="E3" s="153"/>
      <c r="F3" s="153"/>
      <c r="G3" s="153"/>
      <c r="H3" s="153"/>
      <c r="I3" s="153"/>
      <c r="J3" s="153"/>
      <c r="K3" s="153"/>
      <c r="L3" s="153"/>
      <c r="M3" s="153"/>
      <c r="N3" s="153"/>
      <c r="O3" s="153"/>
      <c r="P3" s="153"/>
      <c r="Q3" s="153"/>
      <c r="R3" s="153"/>
      <c r="S3" s="153"/>
      <c r="T3" s="153"/>
      <c r="U3" s="153"/>
      <c r="V3" s="153"/>
      <c r="W3" s="143"/>
      <c r="X3" s="111"/>
      <c r="Y3" s="111"/>
      <c r="Z3" s="111"/>
    </row>
    <row r="4" spans="1:26" ht="12.75" customHeight="1">
      <c r="A4" s="1"/>
      <c r="B4" s="1"/>
      <c r="C4" s="1"/>
      <c r="D4" s="1"/>
      <c r="E4" s="1"/>
      <c r="F4" s="1"/>
      <c r="G4" s="1"/>
      <c r="H4" s="1"/>
      <c r="I4" s="1"/>
      <c r="J4" s="1"/>
      <c r="K4" s="1"/>
      <c r="L4" s="1"/>
      <c r="M4" s="1"/>
      <c r="N4" s="1"/>
      <c r="O4" s="1"/>
      <c r="P4" s="1"/>
      <c r="Q4" s="1"/>
      <c r="R4" s="1"/>
      <c r="S4" s="1"/>
      <c r="T4" s="1"/>
      <c r="U4" s="1"/>
      <c r="V4" s="1"/>
      <c r="W4" s="1"/>
      <c r="X4" s="1"/>
      <c r="Y4" s="1"/>
      <c r="Z4" s="1"/>
    </row>
    <row r="5" spans="1:26" ht="27" customHeight="1">
      <c r="A5" s="112"/>
      <c r="B5" s="268" t="s">
        <v>204</v>
      </c>
      <c r="C5" s="143"/>
      <c r="D5" s="268" t="s">
        <v>205</v>
      </c>
      <c r="E5" s="143"/>
      <c r="F5" s="268" t="s">
        <v>206</v>
      </c>
      <c r="G5" s="143"/>
      <c r="H5" s="268" t="s">
        <v>207</v>
      </c>
      <c r="I5" s="143"/>
      <c r="J5" s="268" t="s">
        <v>90</v>
      </c>
      <c r="K5" s="143"/>
      <c r="L5" s="268" t="s">
        <v>208</v>
      </c>
      <c r="M5" s="143"/>
      <c r="N5" s="268" t="s">
        <v>209</v>
      </c>
      <c r="O5" s="143"/>
      <c r="P5" s="268" t="s">
        <v>210</v>
      </c>
      <c r="Q5" s="143"/>
      <c r="R5" s="268" t="s">
        <v>211</v>
      </c>
      <c r="S5" s="143"/>
      <c r="T5" s="268" t="s">
        <v>212</v>
      </c>
      <c r="U5" s="143"/>
      <c r="V5" s="268" t="s">
        <v>213</v>
      </c>
      <c r="W5" s="143"/>
      <c r="X5" s="112"/>
      <c r="Y5" s="112"/>
      <c r="Z5" s="112"/>
    </row>
    <row r="6" spans="1:26" ht="24" customHeight="1">
      <c r="A6" s="113" t="s">
        <v>214</v>
      </c>
      <c r="B6" s="114">
        <v>13</v>
      </c>
      <c r="C6" s="114">
        <v>25</v>
      </c>
      <c r="D6" s="114">
        <v>14</v>
      </c>
      <c r="E6" s="114">
        <v>8</v>
      </c>
      <c r="F6" s="114">
        <v>14</v>
      </c>
      <c r="G6" s="114">
        <v>18</v>
      </c>
      <c r="H6" s="114">
        <v>240</v>
      </c>
      <c r="I6" s="114">
        <v>12</v>
      </c>
      <c r="J6" s="114">
        <v>150</v>
      </c>
      <c r="K6" s="114">
        <v>188</v>
      </c>
      <c r="L6" s="114">
        <v>141</v>
      </c>
      <c r="M6" s="114">
        <v>147</v>
      </c>
      <c r="N6" s="114">
        <v>111</v>
      </c>
      <c r="O6" s="114">
        <v>113</v>
      </c>
      <c r="P6" s="266">
        <f ca="1">NOW()</f>
        <v>45959.678623726853</v>
      </c>
      <c r="Q6" s="263"/>
      <c r="R6" s="269">
        <f ca="1">TODAY()</f>
        <v>45959</v>
      </c>
      <c r="S6" s="263"/>
      <c r="T6" s="261" t="s">
        <v>215</v>
      </c>
      <c r="U6" s="139"/>
      <c r="V6" s="261" t="s">
        <v>216</v>
      </c>
      <c r="W6" s="139"/>
      <c r="X6" s="113"/>
      <c r="Y6" s="113"/>
      <c r="Z6" s="113"/>
    </row>
    <row r="7" spans="1:26" ht="24" customHeight="1">
      <c r="A7" s="113" t="s">
        <v>217</v>
      </c>
      <c r="B7" s="261">
        <f>B6+C6</f>
        <v>38</v>
      </c>
      <c r="C7" s="139"/>
      <c r="D7" s="261">
        <f>D6-E6</f>
        <v>6</v>
      </c>
      <c r="E7" s="139"/>
      <c r="F7" s="261">
        <f>F6*G6</f>
        <v>252</v>
      </c>
      <c r="G7" s="139"/>
      <c r="H7" s="261">
        <f>H6/I6</f>
        <v>20</v>
      </c>
      <c r="I7" s="139"/>
      <c r="J7" s="261">
        <f>AVERAGE(J6:K6)</f>
        <v>169</v>
      </c>
      <c r="K7" s="139"/>
      <c r="L7" s="261">
        <f>MIN(L6:M6)</f>
        <v>141</v>
      </c>
      <c r="M7" s="139"/>
      <c r="N7" s="261">
        <f>MAX(N6:O6)</f>
        <v>113</v>
      </c>
      <c r="O7" s="139"/>
      <c r="P7" s="264"/>
      <c r="Q7" s="265"/>
      <c r="R7" s="264"/>
      <c r="S7" s="265"/>
      <c r="T7" s="261" t="str">
        <f>RIGHT(T6)</f>
        <v>a</v>
      </c>
      <c r="U7" s="139"/>
      <c r="V7" s="261" t="str">
        <f>LEFT(V6)</f>
        <v>V</v>
      </c>
      <c r="W7" s="139"/>
      <c r="X7" s="113"/>
      <c r="Y7" s="113"/>
      <c r="Z7" s="113"/>
    </row>
    <row r="8" spans="1:26" ht="12.75" customHeight="1">
      <c r="A8" s="1"/>
      <c r="B8" s="1"/>
      <c r="C8" s="1"/>
      <c r="D8" s="1"/>
      <c r="E8" s="1"/>
      <c r="F8" s="1"/>
      <c r="G8" s="1"/>
      <c r="H8" s="1"/>
      <c r="I8" s="1"/>
      <c r="J8" s="1"/>
      <c r="K8" s="1"/>
      <c r="L8" s="1"/>
      <c r="M8" s="1"/>
      <c r="N8" s="1"/>
      <c r="O8" s="1"/>
      <c r="P8" s="1"/>
      <c r="Q8" s="1"/>
      <c r="R8" s="1"/>
      <c r="S8" s="1"/>
      <c r="T8" s="1"/>
      <c r="U8" s="1"/>
      <c r="V8" s="1"/>
      <c r="W8" s="1"/>
      <c r="X8" s="1"/>
      <c r="Y8" s="1"/>
      <c r="Z8" s="1"/>
    </row>
    <row r="9" spans="1:26" ht="24" customHeight="1">
      <c r="A9" s="113" t="s">
        <v>214</v>
      </c>
      <c r="B9" s="114">
        <v>114</v>
      </c>
      <c r="C9" s="114">
        <v>158</v>
      </c>
      <c r="D9" s="114">
        <v>254</v>
      </c>
      <c r="E9" s="114">
        <v>25</v>
      </c>
      <c r="F9" s="114">
        <v>825</v>
      </c>
      <c r="G9" s="114">
        <v>3.25</v>
      </c>
      <c r="H9" s="114">
        <v>114</v>
      </c>
      <c r="I9" s="114">
        <v>12.5</v>
      </c>
      <c r="J9" s="114">
        <v>14.5</v>
      </c>
      <c r="K9" s="114">
        <v>18.899999999999999</v>
      </c>
      <c r="L9" s="114">
        <v>15.4</v>
      </c>
      <c r="M9" s="114">
        <v>15.3</v>
      </c>
      <c r="N9" s="114">
        <v>117.3</v>
      </c>
      <c r="O9" s="114">
        <v>118.9</v>
      </c>
      <c r="P9" s="262">
        <f ca="1">NOW()</f>
        <v>45959.678623726853</v>
      </c>
      <c r="Q9" s="263"/>
      <c r="R9" s="262">
        <f ca="1">TODAY()</f>
        <v>45959</v>
      </c>
      <c r="S9" s="263"/>
      <c r="T9" s="261" t="s">
        <v>218</v>
      </c>
      <c r="U9" s="139"/>
      <c r="V9" s="261" t="s">
        <v>219</v>
      </c>
      <c r="W9" s="139"/>
      <c r="X9" s="113"/>
      <c r="Y9" s="113"/>
      <c r="Z9" s="113"/>
    </row>
    <row r="10" spans="1:26" ht="24" customHeight="1">
      <c r="A10" s="113" t="s">
        <v>217</v>
      </c>
      <c r="B10" s="261">
        <f>B9+C9</f>
        <v>272</v>
      </c>
      <c r="C10" s="139"/>
      <c r="D10" s="261">
        <f>D9-E9</f>
        <v>229</v>
      </c>
      <c r="E10" s="139"/>
      <c r="F10" s="261">
        <f>F9*G9</f>
        <v>2681.25</v>
      </c>
      <c r="G10" s="139"/>
      <c r="H10" s="261">
        <f>H9/I9</f>
        <v>9.1199999999999992</v>
      </c>
      <c r="I10" s="139"/>
      <c r="J10" s="261">
        <f>AVERAGE(J9:K9)</f>
        <v>16.7</v>
      </c>
      <c r="K10" s="139"/>
      <c r="L10" s="261">
        <f>MIN(L9:M9)</f>
        <v>15.3</v>
      </c>
      <c r="M10" s="139"/>
      <c r="N10" s="261">
        <f>MAX(N9:O9)</f>
        <v>118.9</v>
      </c>
      <c r="O10" s="139"/>
      <c r="P10" s="264"/>
      <c r="Q10" s="265"/>
      <c r="R10" s="264"/>
      <c r="S10" s="265"/>
      <c r="T10" s="261" t="str">
        <f>RIGHT(T9)</f>
        <v>e</v>
      </c>
      <c r="U10" s="139"/>
      <c r="V10" s="261" t="str">
        <f>LEFT(V9)</f>
        <v>B</v>
      </c>
      <c r="W10" s="139"/>
      <c r="X10" s="113"/>
      <c r="Y10" s="113"/>
      <c r="Z10" s="113"/>
    </row>
    <row r="11" spans="1:26" ht="12.7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24" customHeight="1">
      <c r="A12" s="113" t="s">
        <v>214</v>
      </c>
      <c r="B12" s="114">
        <v>890</v>
      </c>
      <c r="C12" s="114">
        <v>890</v>
      </c>
      <c r="D12" s="114">
        <v>114</v>
      </c>
      <c r="E12" s="114">
        <v>88</v>
      </c>
      <c r="F12" s="114">
        <v>147</v>
      </c>
      <c r="G12" s="114">
        <v>25.5</v>
      </c>
      <c r="H12" s="114">
        <v>2001</v>
      </c>
      <c r="I12" s="114">
        <v>198</v>
      </c>
      <c r="J12" s="114">
        <v>44</v>
      </c>
      <c r="K12" s="114">
        <v>44.9</v>
      </c>
      <c r="L12" s="114">
        <v>45</v>
      </c>
      <c r="M12" s="114">
        <v>78.3</v>
      </c>
      <c r="N12" s="114">
        <v>14.9</v>
      </c>
      <c r="O12" s="114">
        <v>117.3</v>
      </c>
      <c r="P12" s="262">
        <f ca="1">NOW()</f>
        <v>45959.678623726853</v>
      </c>
      <c r="Q12" s="263"/>
      <c r="R12" s="272">
        <f ca="1">TODAY()</f>
        <v>45959</v>
      </c>
      <c r="S12" s="263"/>
      <c r="T12" s="261" t="s">
        <v>220</v>
      </c>
      <c r="U12" s="139"/>
      <c r="V12" s="261" t="s">
        <v>221</v>
      </c>
      <c r="W12" s="139"/>
      <c r="X12" s="113"/>
      <c r="Y12" s="113"/>
      <c r="Z12" s="113"/>
    </row>
    <row r="13" spans="1:26" ht="24" customHeight="1">
      <c r="A13" s="113" t="s">
        <v>217</v>
      </c>
      <c r="B13" s="261">
        <f>B12+C12</f>
        <v>1780</v>
      </c>
      <c r="C13" s="139"/>
      <c r="D13" s="261">
        <f>D12-E12</f>
        <v>26</v>
      </c>
      <c r="E13" s="139"/>
      <c r="F13" s="261">
        <f>F12*G12</f>
        <v>3748.5</v>
      </c>
      <c r="G13" s="139"/>
      <c r="H13" s="261">
        <f>H12/I12</f>
        <v>10.106060606060606</v>
      </c>
      <c r="I13" s="139"/>
      <c r="J13" s="261">
        <f>AVERAGE(J12:K12)</f>
        <v>44.45</v>
      </c>
      <c r="K13" s="139"/>
      <c r="L13" s="261">
        <f>MIN(L12:M12)</f>
        <v>45</v>
      </c>
      <c r="M13" s="139"/>
      <c r="N13" s="261">
        <f>MAX(N12:O12)</f>
        <v>117.3</v>
      </c>
      <c r="O13" s="139"/>
      <c r="P13" s="264"/>
      <c r="Q13" s="265"/>
      <c r="R13" s="264"/>
      <c r="S13" s="265"/>
      <c r="T13" s="261" t="str">
        <f>RIGHT(T12)</f>
        <v>d</v>
      </c>
      <c r="U13" s="139"/>
      <c r="V13" s="261" t="str">
        <f>LEFT(V12)</f>
        <v>C</v>
      </c>
      <c r="W13" s="139"/>
      <c r="X13" s="113"/>
      <c r="Y13" s="113"/>
      <c r="Z13" s="113"/>
    </row>
    <row r="14" spans="1:26" ht="12.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c r="A15" s="248"/>
      <c r="B15" s="74" t="s">
        <v>222</v>
      </c>
      <c r="C15" s="260" t="s">
        <v>223</v>
      </c>
      <c r="D15" s="139"/>
      <c r="E15" s="260" t="s">
        <v>105</v>
      </c>
      <c r="F15" s="139"/>
      <c r="G15" s="260" t="s">
        <v>224</v>
      </c>
      <c r="H15" s="139"/>
      <c r="I15" s="1"/>
      <c r="J15" s="1"/>
      <c r="K15" s="1"/>
      <c r="L15" s="1"/>
      <c r="M15" s="1"/>
      <c r="N15" s="1"/>
      <c r="O15" s="1"/>
      <c r="P15" s="1"/>
      <c r="Q15" s="1" t="s">
        <v>225</v>
      </c>
      <c r="R15" s="1"/>
      <c r="S15" s="1"/>
      <c r="T15" s="1"/>
      <c r="U15" s="1"/>
      <c r="V15" s="1"/>
      <c r="W15" s="1"/>
      <c r="X15" s="1"/>
      <c r="Y15" s="1"/>
      <c r="Z15" s="1"/>
    </row>
    <row r="16" spans="1:26" ht="21" customHeight="1">
      <c r="A16" s="249"/>
      <c r="B16" s="115">
        <v>1</v>
      </c>
      <c r="C16" s="258" t="s">
        <v>226</v>
      </c>
      <c r="D16" s="139"/>
      <c r="E16" s="259">
        <v>15.08</v>
      </c>
      <c r="F16" s="139"/>
      <c r="G16" s="251">
        <f>E16*$M$19</f>
        <v>17.417400000000001</v>
      </c>
      <c r="H16" s="139"/>
      <c r="I16" s="1"/>
      <c r="J16" s="1"/>
      <c r="K16" s="1"/>
      <c r="L16" s="1"/>
      <c r="M16" s="1"/>
      <c r="N16" s="1"/>
      <c r="O16" s="1"/>
      <c r="P16" s="1"/>
      <c r="Q16" s="1"/>
      <c r="R16" s="273"/>
      <c r="S16" s="155"/>
      <c r="T16" s="155"/>
      <c r="U16" s="155"/>
      <c r="V16" s="155"/>
      <c r="W16" s="156"/>
      <c r="X16" s="1"/>
      <c r="Y16" s="1"/>
      <c r="Z16" s="1"/>
    </row>
    <row r="17" spans="1:26" ht="21" customHeight="1">
      <c r="A17" s="249"/>
      <c r="B17" s="115">
        <v>2</v>
      </c>
      <c r="C17" s="258" t="s">
        <v>227</v>
      </c>
      <c r="D17" s="139"/>
      <c r="E17" s="259">
        <v>12.5</v>
      </c>
      <c r="F17" s="139"/>
      <c r="G17" s="251">
        <f t="shared" ref="G17:G25" si="0">E17*$M$19</f>
        <v>14.4375</v>
      </c>
      <c r="H17" s="139"/>
      <c r="I17" s="1"/>
      <c r="J17" s="1"/>
      <c r="K17" s="1"/>
      <c r="L17" s="1"/>
      <c r="M17" s="1"/>
      <c r="N17" s="1"/>
      <c r="O17" s="1"/>
      <c r="P17" s="1"/>
      <c r="Q17" s="1"/>
      <c r="R17" s="160"/>
      <c r="S17" s="161"/>
      <c r="T17" s="161"/>
      <c r="U17" s="161"/>
      <c r="V17" s="161"/>
      <c r="W17" s="162"/>
      <c r="X17" s="1"/>
      <c r="Y17" s="1"/>
      <c r="Z17" s="1"/>
    </row>
    <row r="18" spans="1:26" ht="21" customHeight="1">
      <c r="A18" s="249"/>
      <c r="B18" s="115">
        <v>3</v>
      </c>
      <c r="C18" s="258" t="s">
        <v>228</v>
      </c>
      <c r="D18" s="139"/>
      <c r="E18" s="259">
        <v>13.6</v>
      </c>
      <c r="F18" s="139"/>
      <c r="G18" s="251">
        <f t="shared" si="0"/>
        <v>15.708</v>
      </c>
      <c r="H18" s="139"/>
      <c r="I18" s="1"/>
      <c r="J18" s="1"/>
      <c r="K18" s="1"/>
      <c r="L18" s="1"/>
      <c r="M18" s="1"/>
      <c r="N18" s="1"/>
      <c r="O18" s="1"/>
      <c r="P18" s="1"/>
      <c r="Q18" s="1"/>
      <c r="R18" s="1"/>
      <c r="S18" s="1"/>
      <c r="T18" s="1"/>
      <c r="U18" s="1"/>
      <c r="V18" s="1"/>
      <c r="W18" s="1"/>
      <c r="X18" s="1"/>
      <c r="Y18" s="1"/>
      <c r="Z18" s="1"/>
    </row>
    <row r="19" spans="1:26" ht="21" customHeight="1">
      <c r="A19" s="249"/>
      <c r="B19" s="115">
        <v>4</v>
      </c>
      <c r="C19" s="258" t="s">
        <v>229</v>
      </c>
      <c r="D19" s="139"/>
      <c r="E19" s="259">
        <v>14.5</v>
      </c>
      <c r="F19" s="139"/>
      <c r="G19" s="251">
        <f t="shared" si="0"/>
        <v>16.747499999999999</v>
      </c>
      <c r="H19" s="139"/>
      <c r="I19" s="1"/>
      <c r="J19" s="1"/>
      <c r="K19" s="1"/>
      <c r="L19" s="1"/>
      <c r="M19" s="137">
        <v>1.155</v>
      </c>
      <c r="N19" s="1"/>
      <c r="O19" s="1"/>
      <c r="P19" s="1"/>
      <c r="Q19" s="1"/>
      <c r="R19" s="252" t="s">
        <v>230</v>
      </c>
      <c r="S19" s="153"/>
      <c r="T19" s="153"/>
      <c r="U19" s="153"/>
      <c r="V19" s="153"/>
      <c r="W19" s="143"/>
      <c r="X19" s="1"/>
      <c r="Y19" s="1"/>
      <c r="Z19" s="1"/>
    </row>
    <row r="20" spans="1:26" ht="21" customHeight="1">
      <c r="A20" s="249"/>
      <c r="B20" s="115">
        <v>5</v>
      </c>
      <c r="C20" s="258" t="s">
        <v>231</v>
      </c>
      <c r="D20" s="139"/>
      <c r="E20" s="259">
        <v>18.899999999999999</v>
      </c>
      <c r="F20" s="139"/>
      <c r="G20" s="251">
        <f t="shared" si="0"/>
        <v>21.829499999999999</v>
      </c>
      <c r="H20" s="139"/>
      <c r="I20" s="1"/>
      <c r="J20" s="1"/>
      <c r="K20" s="1"/>
      <c r="L20" s="1"/>
      <c r="M20" s="1"/>
      <c r="N20" s="1"/>
      <c r="O20" s="1"/>
      <c r="P20" s="1"/>
      <c r="Q20" s="1"/>
      <c r="R20" s="1"/>
      <c r="S20" s="1"/>
      <c r="T20" s="1"/>
      <c r="U20" s="1"/>
      <c r="V20" s="1"/>
      <c r="W20" s="1"/>
      <c r="X20" s="1"/>
      <c r="Y20" s="1"/>
      <c r="Z20" s="1"/>
    </row>
    <row r="21" spans="1:26" ht="21" customHeight="1">
      <c r="A21" s="249"/>
      <c r="B21" s="115">
        <v>6</v>
      </c>
      <c r="C21" s="258" t="s">
        <v>232</v>
      </c>
      <c r="D21" s="139"/>
      <c r="E21" s="259">
        <v>26.9</v>
      </c>
      <c r="F21" s="139"/>
      <c r="G21" s="251">
        <f t="shared" si="0"/>
        <v>31.069499999999998</v>
      </c>
      <c r="H21" s="139"/>
      <c r="I21" s="1"/>
      <c r="J21" s="1"/>
      <c r="K21" s="1"/>
      <c r="L21" s="1"/>
      <c r="M21" s="91"/>
      <c r="N21" s="1"/>
      <c r="O21" s="1"/>
      <c r="P21" s="1"/>
      <c r="Q21" s="1"/>
      <c r="R21" s="270"/>
      <c r="S21" s="181"/>
      <c r="T21" s="181"/>
      <c r="U21" s="181"/>
      <c r="V21" s="181"/>
      <c r="W21" s="182"/>
      <c r="X21" s="1"/>
      <c r="Y21" s="1"/>
      <c r="Z21" s="1"/>
    </row>
    <row r="22" spans="1:26" ht="21" customHeight="1">
      <c r="A22" s="249"/>
      <c r="B22" s="115">
        <v>7</v>
      </c>
      <c r="C22" s="258" t="s">
        <v>233</v>
      </c>
      <c r="D22" s="139"/>
      <c r="E22" s="259">
        <v>14.7</v>
      </c>
      <c r="F22" s="139"/>
      <c r="G22" s="251">
        <f t="shared" si="0"/>
        <v>16.9785</v>
      </c>
      <c r="H22" s="139"/>
      <c r="I22" s="1"/>
      <c r="J22" s="5"/>
      <c r="K22" s="1"/>
      <c r="L22" s="1"/>
      <c r="M22" s="1"/>
      <c r="N22" s="1"/>
      <c r="O22" s="1"/>
      <c r="P22" s="1"/>
      <c r="Q22" s="1"/>
      <c r="R22" s="1"/>
      <c r="S22" s="1"/>
      <c r="T22" s="1"/>
      <c r="U22" s="1"/>
      <c r="V22" s="1"/>
      <c r="W22" s="1"/>
      <c r="X22" s="1"/>
      <c r="Y22" s="1"/>
      <c r="Z22" s="1"/>
    </row>
    <row r="23" spans="1:26" ht="21" customHeight="1">
      <c r="A23" s="249"/>
      <c r="B23" s="115">
        <v>8</v>
      </c>
      <c r="C23" s="258" t="s">
        <v>234</v>
      </c>
      <c r="D23" s="139"/>
      <c r="E23" s="259">
        <v>14.95</v>
      </c>
      <c r="F23" s="139"/>
      <c r="G23" s="251">
        <f t="shared" si="0"/>
        <v>17.267250000000001</v>
      </c>
      <c r="H23" s="139"/>
      <c r="I23" s="1"/>
      <c r="J23" s="5"/>
      <c r="K23" s="1"/>
      <c r="L23" s="1"/>
      <c r="M23" s="1"/>
      <c r="N23" s="1"/>
      <c r="O23" s="1"/>
      <c r="P23" s="1"/>
      <c r="Q23" s="1"/>
      <c r="R23" s="252" t="s">
        <v>235</v>
      </c>
      <c r="S23" s="153"/>
      <c r="T23" s="153"/>
      <c r="U23" s="153"/>
      <c r="V23" s="153"/>
      <c r="W23" s="143"/>
      <c r="X23" s="1"/>
      <c r="Y23" s="1"/>
      <c r="Z23" s="1"/>
    </row>
    <row r="24" spans="1:26" ht="21" customHeight="1">
      <c r="A24" s="249"/>
      <c r="B24" s="115">
        <v>9</v>
      </c>
      <c r="C24" s="258" t="s">
        <v>236</v>
      </c>
      <c r="D24" s="139"/>
      <c r="E24" s="259">
        <v>12.97</v>
      </c>
      <c r="F24" s="139"/>
      <c r="G24" s="251">
        <f t="shared" si="0"/>
        <v>14.980350000000001</v>
      </c>
      <c r="H24" s="139"/>
      <c r="I24" s="1"/>
      <c r="J24" s="5"/>
      <c r="K24" s="1"/>
      <c r="L24" s="1"/>
      <c r="M24" s="1"/>
      <c r="N24" s="1"/>
      <c r="O24" s="1"/>
      <c r="P24" s="1"/>
      <c r="Q24" s="1"/>
      <c r="R24" s="1"/>
      <c r="S24" s="1"/>
      <c r="T24" s="1"/>
      <c r="U24" s="1"/>
      <c r="V24" s="1"/>
      <c r="W24" s="1"/>
      <c r="X24" s="1"/>
      <c r="Y24" s="1"/>
      <c r="Z24" s="1"/>
    </row>
    <row r="25" spans="1:26" ht="21" customHeight="1">
      <c r="A25" s="250"/>
      <c r="B25" s="116">
        <v>10</v>
      </c>
      <c r="C25" s="253" t="s">
        <v>237</v>
      </c>
      <c r="D25" s="145"/>
      <c r="E25" s="254">
        <v>111.4</v>
      </c>
      <c r="F25" s="145"/>
      <c r="G25" s="251">
        <f t="shared" si="0"/>
        <v>128.667</v>
      </c>
      <c r="H25" s="139"/>
      <c r="I25" s="1"/>
      <c r="J25" s="5"/>
      <c r="K25" s="1"/>
      <c r="L25" s="1"/>
      <c r="M25" s="1"/>
      <c r="N25" s="1"/>
      <c r="O25" s="1"/>
      <c r="P25" s="1"/>
      <c r="Q25" s="1"/>
      <c r="R25" s="271"/>
      <c r="S25" s="181"/>
      <c r="T25" s="181"/>
      <c r="U25" s="181"/>
      <c r="V25" s="181"/>
      <c r="W25" s="182"/>
      <c r="X25" s="1"/>
      <c r="Y25" s="1"/>
      <c r="Z25" s="1"/>
    </row>
    <row r="26" spans="1:26" ht="13.5" customHeight="1">
      <c r="A26" s="1"/>
      <c r="B26" s="117"/>
      <c r="C26" s="255"/>
      <c r="D26" s="256"/>
      <c r="E26" s="255"/>
      <c r="F26" s="256"/>
      <c r="G26" s="257"/>
      <c r="H26" s="256"/>
      <c r="I26" s="1"/>
      <c r="J26" s="1"/>
      <c r="K26" s="1"/>
      <c r="L26" s="1"/>
      <c r="M26" s="1"/>
      <c r="N26" s="1"/>
      <c r="O26" s="1"/>
      <c r="P26" s="1"/>
      <c r="Q26" s="1"/>
      <c r="R26" s="1"/>
      <c r="S26" s="1"/>
      <c r="T26" s="1"/>
      <c r="U26" s="1"/>
      <c r="V26" s="1"/>
      <c r="W26" s="1"/>
      <c r="X26" s="1"/>
      <c r="Y26" s="1"/>
      <c r="Z26" s="1"/>
    </row>
    <row r="27" spans="1:26" ht="12.75" customHeight="1">
      <c r="A27" s="1"/>
      <c r="B27" s="1"/>
      <c r="C27" s="252"/>
      <c r="D27" s="143"/>
      <c r="E27" s="252"/>
      <c r="F27" s="143"/>
      <c r="G27" s="186"/>
      <c r="H27" s="143"/>
      <c r="I27" s="1"/>
      <c r="J27" s="1"/>
      <c r="K27" s="1"/>
      <c r="L27" s="1"/>
      <c r="M27" s="1"/>
      <c r="N27" s="1"/>
      <c r="O27" s="1"/>
      <c r="P27" s="1"/>
      <c r="Q27" s="1"/>
      <c r="R27" s="1"/>
      <c r="S27" s="1"/>
      <c r="T27" s="1"/>
      <c r="U27" s="1"/>
      <c r="V27" s="1"/>
      <c r="W27" s="1"/>
      <c r="X27" s="1"/>
      <c r="Y27" s="1"/>
      <c r="Z27" s="1"/>
    </row>
    <row r="28" spans="1:26"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row r="227" spans="1:26" ht="15.75" customHeight="1"/>
    <row r="228" spans="1:26" ht="15.75" customHeight="1"/>
    <row r="229" spans="1:26" ht="15.75" customHeight="1"/>
    <row r="230" spans="1:26" ht="15.75" customHeight="1"/>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6">
    <mergeCell ref="R21:W21"/>
    <mergeCell ref="R23:W23"/>
    <mergeCell ref="R25:W25"/>
    <mergeCell ref="T7:U7"/>
    <mergeCell ref="V7:W7"/>
    <mergeCell ref="T9:U9"/>
    <mergeCell ref="V9:W9"/>
    <mergeCell ref="T10:U10"/>
    <mergeCell ref="V10:W10"/>
    <mergeCell ref="V12:W12"/>
    <mergeCell ref="V13:W13"/>
    <mergeCell ref="R9:S10"/>
    <mergeCell ref="R12:S13"/>
    <mergeCell ref="T12:U12"/>
    <mergeCell ref="T13:U13"/>
    <mergeCell ref="R16:W17"/>
    <mergeCell ref="R19:W19"/>
    <mergeCell ref="R5:S5"/>
    <mergeCell ref="T5:U5"/>
    <mergeCell ref="T6:U6"/>
    <mergeCell ref="V6:W6"/>
    <mergeCell ref="R6:S7"/>
    <mergeCell ref="A3:W3"/>
    <mergeCell ref="B5:C5"/>
    <mergeCell ref="D5:E5"/>
    <mergeCell ref="F5:G5"/>
    <mergeCell ref="H5:I5"/>
    <mergeCell ref="J5:K5"/>
    <mergeCell ref="L5:M5"/>
    <mergeCell ref="V5:W5"/>
    <mergeCell ref="N5:O5"/>
    <mergeCell ref="P5:Q5"/>
    <mergeCell ref="B7:C7"/>
    <mergeCell ref="D7:E7"/>
    <mergeCell ref="F7:G7"/>
    <mergeCell ref="H7:I7"/>
    <mergeCell ref="J7:K7"/>
    <mergeCell ref="B10:C10"/>
    <mergeCell ref="D10:E10"/>
    <mergeCell ref="F10:G10"/>
    <mergeCell ref="H10:I10"/>
    <mergeCell ref="J10:K10"/>
    <mergeCell ref="L10:M10"/>
    <mergeCell ref="L13:M13"/>
    <mergeCell ref="L7:M7"/>
    <mergeCell ref="N7:O7"/>
    <mergeCell ref="P9:Q10"/>
    <mergeCell ref="N10:O10"/>
    <mergeCell ref="P12:Q13"/>
    <mergeCell ref="N13:O13"/>
    <mergeCell ref="P6:Q7"/>
    <mergeCell ref="E15:F15"/>
    <mergeCell ref="G15:H15"/>
    <mergeCell ref="G20:H20"/>
    <mergeCell ref="C21:D21"/>
    <mergeCell ref="E21:F21"/>
    <mergeCell ref="G21:H21"/>
    <mergeCell ref="E17:F17"/>
    <mergeCell ref="G17:H17"/>
    <mergeCell ref="C18:D18"/>
    <mergeCell ref="E18:F18"/>
    <mergeCell ref="G18:H18"/>
    <mergeCell ref="C19:D19"/>
    <mergeCell ref="E19:F19"/>
    <mergeCell ref="G19:H19"/>
    <mergeCell ref="C20:D20"/>
    <mergeCell ref="E20:F20"/>
    <mergeCell ref="G22:H22"/>
    <mergeCell ref="C23:D23"/>
    <mergeCell ref="E23:F23"/>
    <mergeCell ref="G23:H23"/>
    <mergeCell ref="C24:D24"/>
    <mergeCell ref="E24:F24"/>
    <mergeCell ref="C22:D22"/>
    <mergeCell ref="E22:F22"/>
    <mergeCell ref="B13:C13"/>
    <mergeCell ref="D13:E13"/>
    <mergeCell ref="F13:G13"/>
    <mergeCell ref="H13:I13"/>
    <mergeCell ref="J13:K13"/>
    <mergeCell ref="A15:A25"/>
    <mergeCell ref="G16:H16"/>
    <mergeCell ref="C27:D27"/>
    <mergeCell ref="E27:F27"/>
    <mergeCell ref="G27:H27"/>
    <mergeCell ref="G24:H24"/>
    <mergeCell ref="C25:D25"/>
    <mergeCell ref="E25:F25"/>
    <mergeCell ref="G25:H25"/>
    <mergeCell ref="C26:D26"/>
    <mergeCell ref="E26:F26"/>
    <mergeCell ref="G26:H26"/>
    <mergeCell ref="C16:D16"/>
    <mergeCell ref="E16:F16"/>
    <mergeCell ref="C15:D15"/>
    <mergeCell ref="C17:D17"/>
  </mergeCells>
  <pageMargins left="0.7" right="0.7" top="0.75" bottom="0.75" header="0" footer="0"/>
  <pageSetup orientation="landscape"/>
  <headerFooter>
    <oddFooter>&amp;CPagina &amp;P di</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K24"/>
  <sheetViews>
    <sheetView topLeftCell="B5" zoomScale="175" zoomScaleNormal="175" workbookViewId="0">
      <selection activeCell="G8" sqref="G8"/>
    </sheetView>
  </sheetViews>
  <sheetFormatPr defaultRowHeight="12.75"/>
  <cols>
    <col min="3" max="3" width="12.5703125" bestFit="1" customWidth="1"/>
    <col min="4" max="4" width="15.85546875" customWidth="1"/>
    <col min="9" max="9" width="21.85546875" bestFit="1" customWidth="1"/>
    <col min="10" max="10" width="12.5703125" bestFit="1" customWidth="1"/>
    <col min="11" max="11" width="11.28515625" bestFit="1" customWidth="1"/>
  </cols>
  <sheetData>
    <row r="3" spans="2:11">
      <c r="B3" t="s">
        <v>239</v>
      </c>
      <c r="C3" s="120">
        <v>100</v>
      </c>
      <c r="D3" s="125">
        <f>C3/$C$24</f>
        <v>4.9482903656786576E-3</v>
      </c>
      <c r="I3" t="s">
        <v>259</v>
      </c>
      <c r="J3" s="119">
        <v>50000</v>
      </c>
    </row>
    <row r="4" spans="2:11">
      <c r="B4" t="s">
        <v>257</v>
      </c>
      <c r="C4" s="120">
        <v>300</v>
      </c>
      <c r="D4" s="125">
        <f t="shared" ref="D4:D23" si="0">C4/$C$24</f>
        <v>1.4844871097035974E-2</v>
      </c>
      <c r="I4" t="s">
        <v>260</v>
      </c>
      <c r="J4" s="121">
        <v>0.05</v>
      </c>
      <c r="K4" s="124">
        <f>J3*J4</f>
        <v>2500</v>
      </c>
    </row>
    <row r="5" spans="2:11">
      <c r="B5" t="s">
        <v>240</v>
      </c>
      <c r="C5" s="120">
        <v>400</v>
      </c>
      <c r="D5" s="125">
        <f>C5/$C$24</f>
        <v>1.9793161462714631E-2</v>
      </c>
      <c r="I5" t="s">
        <v>261</v>
      </c>
      <c r="J5" s="123">
        <v>6.5000000000000002E-2</v>
      </c>
      <c r="K5" s="124">
        <f>J3*J5</f>
        <v>3250</v>
      </c>
    </row>
    <row r="6" spans="2:11">
      <c r="B6" t="s">
        <v>241</v>
      </c>
      <c r="C6" s="120">
        <v>200</v>
      </c>
      <c r="D6" s="125">
        <f t="shared" si="0"/>
        <v>9.8965807313573153E-3</v>
      </c>
    </row>
    <row r="7" spans="2:11">
      <c r="B7" t="s">
        <v>242</v>
      </c>
      <c r="C7" s="120">
        <v>1000</v>
      </c>
      <c r="D7" s="125">
        <f t="shared" si="0"/>
        <v>4.9482903656786578E-2</v>
      </c>
    </row>
    <row r="8" spans="2:11">
      <c r="B8" t="s">
        <v>243</v>
      </c>
      <c r="C8" s="120">
        <v>200</v>
      </c>
      <c r="D8" s="125">
        <f t="shared" si="0"/>
        <v>9.8965807313573153E-3</v>
      </c>
      <c r="I8" t="s">
        <v>262</v>
      </c>
      <c r="J8" s="124">
        <f>J3-K4-K5</f>
        <v>44250</v>
      </c>
    </row>
    <row r="9" spans="2:11">
      <c r="B9" t="s">
        <v>244</v>
      </c>
      <c r="C9" s="120">
        <v>300</v>
      </c>
      <c r="D9" s="125">
        <f t="shared" si="0"/>
        <v>1.4844871097035974E-2</v>
      </c>
    </row>
    <row r="10" spans="2:11">
      <c r="B10" t="s">
        <v>245</v>
      </c>
      <c r="C10" s="120">
        <v>400</v>
      </c>
      <c r="D10" s="125">
        <f t="shared" si="0"/>
        <v>1.9793161462714631E-2</v>
      </c>
    </row>
    <row r="11" spans="2:11">
      <c r="B11" t="s">
        <v>246</v>
      </c>
      <c r="C11" s="120">
        <v>100</v>
      </c>
      <c r="D11" s="125">
        <f t="shared" si="0"/>
        <v>4.9482903656786576E-3</v>
      </c>
    </row>
    <row r="12" spans="2:11">
      <c r="B12" t="s">
        <v>247</v>
      </c>
      <c r="C12" s="120">
        <v>257</v>
      </c>
      <c r="D12" s="125">
        <f t="shared" si="0"/>
        <v>1.271710623979415E-2</v>
      </c>
    </row>
    <row r="13" spans="2:11">
      <c r="B13" t="s">
        <v>248</v>
      </c>
      <c r="C13" s="120">
        <v>1500</v>
      </c>
      <c r="D13" s="125">
        <f t="shared" si="0"/>
        <v>7.4224355485179874E-2</v>
      </c>
    </row>
    <row r="14" spans="2:11">
      <c r="B14" t="s">
        <v>249</v>
      </c>
      <c r="C14" s="120">
        <v>2000</v>
      </c>
      <c r="D14" s="125">
        <f t="shared" si="0"/>
        <v>9.8965807313573156E-2</v>
      </c>
    </row>
    <row r="15" spans="2:11">
      <c r="B15" t="s">
        <v>250</v>
      </c>
      <c r="C15" s="120">
        <v>3500</v>
      </c>
      <c r="D15" s="125">
        <f t="shared" si="0"/>
        <v>0.17319016279875304</v>
      </c>
    </row>
    <row r="16" spans="2:11">
      <c r="B16" t="s">
        <v>251</v>
      </c>
      <c r="C16" s="120">
        <v>200</v>
      </c>
      <c r="D16" s="125">
        <f t="shared" si="0"/>
        <v>9.8965807313573153E-3</v>
      </c>
    </row>
    <row r="17" spans="2:4">
      <c r="B17" t="s">
        <v>251</v>
      </c>
      <c r="C17" s="120">
        <v>150</v>
      </c>
      <c r="D17" s="125">
        <f t="shared" si="0"/>
        <v>7.4224355485179869E-3</v>
      </c>
    </row>
    <row r="18" spans="2:4">
      <c r="B18" t="s">
        <v>252</v>
      </c>
      <c r="C18" s="120">
        <v>308</v>
      </c>
      <c r="D18" s="125">
        <f t="shared" si="0"/>
        <v>1.5240734326290266E-2</v>
      </c>
    </row>
    <row r="19" spans="2:4">
      <c r="B19" t="s">
        <v>253</v>
      </c>
      <c r="C19" s="120">
        <v>1234</v>
      </c>
      <c r="D19" s="125">
        <f t="shared" si="0"/>
        <v>6.1061903112474641E-2</v>
      </c>
    </row>
    <row r="20" spans="2:4">
      <c r="B20" t="s">
        <v>254</v>
      </c>
      <c r="C20" s="120">
        <v>4000</v>
      </c>
      <c r="D20" s="125">
        <f t="shared" si="0"/>
        <v>0.19793161462714631</v>
      </c>
    </row>
    <row r="21" spans="2:4">
      <c r="B21" t="s">
        <v>255</v>
      </c>
      <c r="C21" s="120">
        <v>2560</v>
      </c>
      <c r="D21" s="125">
        <f t="shared" si="0"/>
        <v>0.12667623336137365</v>
      </c>
    </row>
    <row r="22" spans="2:4">
      <c r="B22" t="s">
        <v>256</v>
      </c>
      <c r="C22" s="120">
        <v>1000</v>
      </c>
      <c r="D22" s="125">
        <f t="shared" si="0"/>
        <v>4.9482903656786578E-2</v>
      </c>
    </row>
    <row r="23" spans="2:4">
      <c r="B23" t="s">
        <v>258</v>
      </c>
      <c r="C23" s="120">
        <v>500</v>
      </c>
      <c r="D23" s="125">
        <f t="shared" si="0"/>
        <v>2.4741451828393289E-2</v>
      </c>
    </row>
    <row r="24" spans="2:4">
      <c r="C24" s="122">
        <f>SUM(C3:C23)</f>
        <v>20209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sheetViews>
  <sheetFormatPr defaultColWidth="12.5703125" defaultRowHeight="15" customHeight="1"/>
  <cols>
    <col min="1" max="1" width="6.42578125" customWidth="1"/>
    <col min="2" max="2" width="23.28515625" bestFit="1" customWidth="1"/>
    <col min="3" max="3" width="3.7109375" customWidth="1"/>
    <col min="4" max="4" width="7" customWidth="1"/>
    <col min="5" max="7" width="4.140625" customWidth="1"/>
    <col min="8" max="8" width="1.7109375" customWidth="1"/>
    <col min="9" max="9" width="4.140625" customWidth="1"/>
    <col min="10" max="26" width="3.5703125" customWidth="1"/>
  </cols>
  <sheetData>
    <row r="1" spans="1:26" ht="12.75" customHeight="1">
      <c r="A1" s="1"/>
      <c r="B1" s="1"/>
      <c r="C1" s="1"/>
      <c r="D1" s="1"/>
      <c r="E1" s="1"/>
      <c r="F1" s="1"/>
      <c r="G1" s="1"/>
      <c r="H1" s="1"/>
      <c r="I1" s="1"/>
      <c r="J1" s="1"/>
      <c r="K1" s="1"/>
      <c r="L1" s="1"/>
      <c r="M1" s="1"/>
      <c r="N1" s="1"/>
      <c r="O1" s="1"/>
      <c r="P1" s="1"/>
      <c r="Q1" s="1"/>
      <c r="R1" s="1"/>
      <c r="S1" s="1"/>
      <c r="T1" s="1"/>
      <c r="U1" s="1"/>
      <c r="V1" s="1"/>
      <c r="W1" s="1"/>
      <c r="X1" s="1"/>
      <c r="Y1" s="1"/>
      <c r="Z1" s="1"/>
    </row>
    <row r="2" spans="1:26" ht="33.75" customHeight="1">
      <c r="A2" s="1"/>
      <c r="B2" s="180" t="s">
        <v>23</v>
      </c>
      <c r="C2" s="181"/>
      <c r="D2" s="181"/>
      <c r="E2" s="181"/>
      <c r="F2" s="181"/>
      <c r="G2" s="181"/>
      <c r="H2" s="182"/>
      <c r="I2" s="1"/>
      <c r="J2" s="1"/>
      <c r="K2" s="1"/>
      <c r="L2" s="1"/>
      <c r="M2" s="1"/>
      <c r="N2" s="1"/>
      <c r="O2" s="1"/>
      <c r="P2" s="1"/>
      <c r="Q2" s="1"/>
      <c r="R2" s="1"/>
      <c r="S2" s="1"/>
      <c r="T2" s="1"/>
      <c r="U2" s="1"/>
      <c r="V2" s="1"/>
      <c r="W2" s="1"/>
      <c r="X2" s="1"/>
      <c r="Y2" s="1"/>
      <c r="Z2" s="1"/>
    </row>
    <row r="3" spans="1:26" ht="12.75" customHeight="1">
      <c r="A3" s="1"/>
      <c r="B3" s="1"/>
      <c r="C3" s="1"/>
      <c r="D3" s="1"/>
      <c r="E3" s="1"/>
      <c r="F3" s="1"/>
      <c r="G3" s="1"/>
      <c r="H3" s="1"/>
      <c r="I3" s="1"/>
      <c r="J3" s="1"/>
      <c r="K3" s="1"/>
      <c r="L3" s="1"/>
      <c r="M3" s="1"/>
      <c r="N3" s="1"/>
      <c r="O3" s="1"/>
      <c r="P3" s="1"/>
      <c r="Q3" s="1"/>
      <c r="R3" s="1"/>
      <c r="S3" s="1"/>
      <c r="T3" s="1"/>
      <c r="U3" s="1"/>
      <c r="V3" s="1"/>
      <c r="W3" s="1"/>
      <c r="X3" s="1"/>
      <c r="Y3" s="1"/>
      <c r="Z3" s="1"/>
    </row>
    <row r="4" spans="1:26" ht="12.75" customHeight="1">
      <c r="A4" s="1"/>
      <c r="B4" s="1"/>
      <c r="C4" s="1"/>
      <c r="D4" s="1"/>
      <c r="E4" s="1"/>
      <c r="F4" s="1"/>
      <c r="G4" s="1"/>
      <c r="H4" s="1"/>
      <c r="I4" s="1"/>
      <c r="J4" s="1"/>
      <c r="K4" s="1"/>
      <c r="L4" s="1"/>
      <c r="M4" s="1"/>
      <c r="N4" s="1"/>
      <c r="O4" s="1"/>
      <c r="P4" s="1"/>
      <c r="Q4" s="1"/>
      <c r="R4" s="1"/>
      <c r="S4" s="1"/>
      <c r="T4" s="1"/>
      <c r="U4" s="1"/>
      <c r="V4" s="1"/>
      <c r="W4" s="1"/>
      <c r="X4" s="1"/>
      <c r="Y4" s="1"/>
      <c r="Z4" s="1"/>
    </row>
    <row r="5" spans="1:26" ht="12.75" customHeight="1">
      <c r="A5" s="1"/>
      <c r="B5" s="1"/>
      <c r="C5" s="1"/>
      <c r="D5" s="1"/>
      <c r="E5" s="1"/>
      <c r="F5" s="1"/>
      <c r="G5" s="1"/>
      <c r="H5" s="1"/>
      <c r="I5" s="1"/>
      <c r="J5" s="1"/>
      <c r="K5" s="1"/>
      <c r="L5" s="1"/>
      <c r="M5" s="1"/>
      <c r="N5" s="1"/>
      <c r="O5" s="1"/>
      <c r="P5" s="1"/>
      <c r="Q5" s="1"/>
      <c r="R5" s="1"/>
      <c r="S5" s="1"/>
      <c r="T5" s="1"/>
      <c r="U5" s="1"/>
      <c r="V5" s="1"/>
      <c r="W5" s="1"/>
      <c r="X5" s="1"/>
      <c r="Y5" s="1"/>
      <c r="Z5" s="1"/>
    </row>
    <row r="6" spans="1:26" ht="12.75" customHeight="1">
      <c r="A6" s="154" t="s">
        <v>24</v>
      </c>
      <c r="B6" s="155"/>
      <c r="C6" s="155"/>
      <c r="D6" s="155"/>
      <c r="E6" s="155"/>
      <c r="F6" s="155"/>
      <c r="G6" s="155"/>
      <c r="H6" s="155"/>
      <c r="I6" s="156"/>
      <c r="J6" s="1"/>
      <c r="K6" s="1"/>
      <c r="L6" s="1"/>
      <c r="M6" s="1"/>
      <c r="N6" s="1"/>
      <c r="O6" s="1"/>
      <c r="P6" s="1"/>
      <c r="Q6" s="1"/>
      <c r="R6" s="1"/>
      <c r="S6" s="1"/>
      <c r="T6" s="1"/>
      <c r="U6" s="1"/>
      <c r="V6" s="1"/>
      <c r="W6" s="1"/>
      <c r="X6" s="1"/>
      <c r="Y6" s="1"/>
      <c r="Z6" s="1"/>
    </row>
    <row r="7" spans="1:26" ht="12.75" customHeight="1">
      <c r="A7" s="157"/>
      <c r="B7" s="158"/>
      <c r="C7" s="158"/>
      <c r="D7" s="158"/>
      <c r="E7" s="158"/>
      <c r="F7" s="158"/>
      <c r="G7" s="158"/>
      <c r="H7" s="158"/>
      <c r="I7" s="159"/>
      <c r="J7" s="1"/>
      <c r="K7" s="1"/>
      <c r="L7" s="1"/>
      <c r="M7" s="1"/>
      <c r="N7" s="1"/>
      <c r="O7" s="1"/>
      <c r="P7" s="1"/>
      <c r="Q7" s="1"/>
      <c r="R7" s="1"/>
      <c r="S7" s="1"/>
      <c r="T7" s="1"/>
      <c r="U7" s="1"/>
      <c r="V7" s="1"/>
      <c r="W7" s="1"/>
      <c r="X7" s="1"/>
      <c r="Y7" s="1"/>
      <c r="Z7" s="1"/>
    </row>
    <row r="8" spans="1:26" ht="12.75" customHeight="1">
      <c r="A8" s="160"/>
      <c r="B8" s="161"/>
      <c r="C8" s="161"/>
      <c r="D8" s="161"/>
      <c r="E8" s="161"/>
      <c r="F8" s="161"/>
      <c r="G8" s="161"/>
      <c r="H8" s="161"/>
      <c r="I8" s="162"/>
      <c r="J8" s="1"/>
      <c r="K8" s="1"/>
      <c r="L8" s="1"/>
      <c r="M8" s="1"/>
      <c r="N8" s="1"/>
      <c r="O8" s="1"/>
      <c r="P8" s="1"/>
      <c r="Q8" s="1"/>
      <c r="R8" s="1"/>
      <c r="S8" s="1"/>
      <c r="T8" s="1"/>
      <c r="U8" s="1"/>
      <c r="V8" s="1"/>
      <c r="W8" s="1"/>
      <c r="X8" s="1"/>
      <c r="Y8" s="1"/>
      <c r="Z8" s="1"/>
    </row>
    <row r="9" spans="1:26" ht="15.75" customHeight="1">
      <c r="A9" s="154" t="s">
        <v>25</v>
      </c>
      <c r="B9" s="155"/>
      <c r="C9" s="155"/>
      <c r="D9" s="155"/>
      <c r="E9" s="155"/>
      <c r="F9" s="155"/>
      <c r="G9" s="155"/>
      <c r="H9" s="155"/>
      <c r="I9" s="156"/>
      <c r="J9" s="1"/>
      <c r="K9" s="1"/>
      <c r="L9" s="1"/>
      <c r="M9" s="1"/>
      <c r="N9" s="1"/>
      <c r="O9" s="1"/>
      <c r="P9" s="1"/>
      <c r="Q9" s="1"/>
      <c r="R9" s="1"/>
      <c r="S9" s="1"/>
      <c r="T9" s="1"/>
      <c r="U9" s="1"/>
      <c r="V9" s="1"/>
      <c r="W9" s="1"/>
      <c r="X9" s="1"/>
      <c r="Y9" s="1"/>
      <c r="Z9" s="1"/>
    </row>
    <row r="10" spans="1:26" ht="12.75" customHeight="1">
      <c r="A10" s="157"/>
      <c r="B10" s="158"/>
      <c r="C10" s="158"/>
      <c r="D10" s="158"/>
      <c r="E10" s="158"/>
      <c r="F10" s="158"/>
      <c r="G10" s="158"/>
      <c r="H10" s="158"/>
      <c r="I10" s="159"/>
      <c r="J10" s="1"/>
      <c r="K10" s="1"/>
      <c r="L10" s="1"/>
      <c r="M10" s="1"/>
      <c r="N10" s="1"/>
      <c r="O10" s="1"/>
      <c r="P10" s="1"/>
      <c r="Q10" s="1"/>
      <c r="R10" s="1"/>
      <c r="S10" s="1"/>
      <c r="T10" s="1"/>
      <c r="U10" s="1"/>
      <c r="V10" s="1"/>
      <c r="W10" s="1"/>
      <c r="X10" s="1"/>
      <c r="Y10" s="1"/>
      <c r="Z10" s="1"/>
    </row>
    <row r="11" spans="1:26" ht="12.75" customHeight="1">
      <c r="A11" s="157"/>
      <c r="B11" s="158"/>
      <c r="C11" s="158"/>
      <c r="D11" s="158"/>
      <c r="E11" s="158"/>
      <c r="F11" s="158"/>
      <c r="G11" s="158"/>
      <c r="H11" s="158"/>
      <c r="I11" s="159"/>
      <c r="J11" s="1"/>
      <c r="K11" s="1"/>
      <c r="L11" s="1"/>
      <c r="M11" s="1"/>
      <c r="N11" s="1"/>
      <c r="O11" s="1"/>
      <c r="P11" s="1"/>
      <c r="Q11" s="1"/>
      <c r="R11" s="1"/>
      <c r="S11" s="1"/>
      <c r="T11" s="1"/>
      <c r="U11" s="1"/>
      <c r="V11" s="1"/>
      <c r="W11" s="1"/>
      <c r="X11" s="1"/>
      <c r="Y11" s="1"/>
      <c r="Z11" s="1"/>
    </row>
    <row r="12" spans="1:26" ht="12.75" customHeight="1">
      <c r="A12" s="157"/>
      <c r="B12" s="158"/>
      <c r="C12" s="158"/>
      <c r="D12" s="158"/>
      <c r="E12" s="158"/>
      <c r="F12" s="158"/>
      <c r="G12" s="158"/>
      <c r="H12" s="158"/>
      <c r="I12" s="159"/>
      <c r="J12" s="1"/>
      <c r="K12" s="1"/>
      <c r="L12" s="1"/>
      <c r="M12" s="1"/>
      <c r="N12" s="1"/>
      <c r="O12" s="1"/>
      <c r="P12" s="1"/>
      <c r="Q12" s="1"/>
      <c r="R12" s="1"/>
      <c r="S12" s="1"/>
      <c r="T12" s="1"/>
      <c r="U12" s="1"/>
      <c r="V12" s="1"/>
      <c r="W12" s="1"/>
      <c r="X12" s="1"/>
      <c r="Y12" s="1"/>
      <c r="Z12" s="1"/>
    </row>
    <row r="13" spans="1:26" ht="12.75" customHeight="1">
      <c r="A13" s="160"/>
      <c r="B13" s="161"/>
      <c r="C13" s="161"/>
      <c r="D13" s="161"/>
      <c r="E13" s="161"/>
      <c r="F13" s="161"/>
      <c r="G13" s="161"/>
      <c r="H13" s="161"/>
      <c r="I13" s="162"/>
      <c r="J13" s="1"/>
      <c r="K13" s="1"/>
      <c r="L13" s="1"/>
      <c r="M13" s="1"/>
      <c r="N13" s="1"/>
      <c r="O13" s="1"/>
      <c r="P13" s="1"/>
      <c r="Q13" s="1"/>
      <c r="R13" s="1"/>
      <c r="S13" s="1"/>
      <c r="T13" s="1"/>
      <c r="U13" s="1"/>
      <c r="V13" s="1"/>
      <c r="W13" s="1"/>
      <c r="X13" s="1"/>
      <c r="Y13" s="1"/>
      <c r="Z13" s="1"/>
    </row>
    <row r="14" spans="1:26" ht="12.75" customHeight="1">
      <c r="A14" s="4"/>
      <c r="B14" s="4"/>
      <c r="C14" s="4"/>
      <c r="D14" s="4"/>
      <c r="E14" s="4"/>
      <c r="F14" s="4"/>
      <c r="G14" s="4"/>
      <c r="H14" s="4"/>
      <c r="I14" s="4"/>
      <c r="J14" s="1"/>
      <c r="K14" s="1"/>
      <c r="L14" s="1"/>
      <c r="M14" s="1"/>
      <c r="N14" s="1"/>
      <c r="O14" s="1"/>
      <c r="P14" s="1"/>
      <c r="Q14" s="1"/>
      <c r="R14" s="1"/>
      <c r="S14" s="1"/>
      <c r="T14" s="1"/>
      <c r="U14" s="1"/>
      <c r="V14" s="1"/>
      <c r="W14" s="1"/>
      <c r="X14" s="1"/>
      <c r="Y14" s="1"/>
      <c r="Z14" s="1"/>
    </row>
    <row r="15" spans="1:26" ht="12.75" customHeight="1">
      <c r="A15" s="5" t="s">
        <v>26</v>
      </c>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c r="A17" s="166" t="s">
        <v>27</v>
      </c>
      <c r="B17" s="166" t="s">
        <v>28</v>
      </c>
      <c r="C17" s="166" t="s">
        <v>29</v>
      </c>
      <c r="D17" s="166" t="s">
        <v>30</v>
      </c>
      <c r="E17" s="166" t="s">
        <v>31</v>
      </c>
      <c r="F17" s="169" t="s">
        <v>32</v>
      </c>
      <c r="G17" s="155"/>
      <c r="H17" s="155"/>
      <c r="I17" s="156"/>
      <c r="J17" s="1"/>
      <c r="K17" s="1"/>
      <c r="L17" s="1"/>
      <c r="M17" s="1"/>
      <c r="N17" s="1"/>
      <c r="O17" s="1"/>
      <c r="P17" s="1"/>
      <c r="Q17" s="1"/>
      <c r="R17" s="1"/>
      <c r="S17" s="1"/>
      <c r="T17" s="1"/>
      <c r="U17" s="1"/>
      <c r="V17" s="1"/>
      <c r="W17" s="1"/>
      <c r="X17" s="1"/>
      <c r="Y17" s="1"/>
      <c r="Z17" s="1"/>
    </row>
    <row r="18" spans="1:26" ht="12.75" customHeight="1">
      <c r="A18" s="167"/>
      <c r="B18" s="167"/>
      <c r="C18" s="167"/>
      <c r="D18" s="167"/>
      <c r="E18" s="167"/>
      <c r="F18" s="157"/>
      <c r="G18" s="158"/>
      <c r="H18" s="158"/>
      <c r="I18" s="159"/>
      <c r="J18" s="1"/>
      <c r="K18" s="1"/>
      <c r="L18" s="1"/>
      <c r="M18" s="1"/>
      <c r="N18" s="1"/>
      <c r="O18" s="1"/>
      <c r="P18" s="1"/>
      <c r="Q18" s="1"/>
      <c r="R18" s="1"/>
      <c r="S18" s="1"/>
      <c r="T18" s="1"/>
      <c r="U18" s="1"/>
      <c r="V18" s="1"/>
      <c r="W18" s="1"/>
      <c r="X18" s="1"/>
      <c r="Y18" s="1"/>
      <c r="Z18" s="1"/>
    </row>
    <row r="19" spans="1:26" ht="12.75" customHeight="1">
      <c r="A19" s="168"/>
      <c r="B19" s="168"/>
      <c r="C19" s="168"/>
      <c r="D19" s="168"/>
      <c r="E19" s="168"/>
      <c r="F19" s="160"/>
      <c r="G19" s="161"/>
      <c r="H19" s="161"/>
      <c r="I19" s="162"/>
      <c r="J19" s="1"/>
      <c r="K19" s="1"/>
      <c r="L19" s="1"/>
      <c r="M19" s="1"/>
      <c r="N19" s="1"/>
      <c r="O19" s="1"/>
      <c r="P19" s="1"/>
      <c r="Q19" s="1"/>
      <c r="R19" s="1"/>
      <c r="S19" s="1"/>
      <c r="T19" s="1"/>
      <c r="U19" s="1"/>
      <c r="V19" s="1"/>
      <c r="W19" s="1"/>
      <c r="X19" s="1"/>
      <c r="Y19" s="1"/>
      <c r="Z19" s="1"/>
    </row>
    <row r="20" spans="1:26" ht="12.75" customHeight="1">
      <c r="A20" s="1"/>
      <c r="B20" s="11"/>
      <c r="C20" s="11"/>
      <c r="D20" s="12"/>
      <c r="E20" s="12"/>
      <c r="F20" s="12"/>
      <c r="G20" s="1"/>
      <c r="H20" s="1"/>
      <c r="I20" s="1"/>
      <c r="J20" s="1"/>
      <c r="K20" s="1"/>
      <c r="L20" s="1"/>
      <c r="M20" s="1"/>
      <c r="N20" s="1"/>
      <c r="O20" s="1"/>
      <c r="P20" s="1"/>
      <c r="Q20" s="1"/>
      <c r="R20" s="1"/>
      <c r="S20" s="1"/>
      <c r="T20" s="1"/>
      <c r="U20" s="1"/>
      <c r="V20" s="1"/>
      <c r="W20" s="1"/>
      <c r="X20" s="1"/>
      <c r="Y20" s="1"/>
      <c r="Z20" s="1"/>
    </row>
    <row r="21" spans="1:26" ht="12.75" customHeight="1">
      <c r="A21" s="13" t="s">
        <v>33</v>
      </c>
      <c r="B21" s="14">
        <v>998.98</v>
      </c>
      <c r="C21" s="15">
        <v>12</v>
      </c>
      <c r="D21" s="16">
        <f>B21*12</f>
        <v>11987.76</v>
      </c>
      <c r="E21" s="17">
        <v>20</v>
      </c>
      <c r="F21" s="170"/>
      <c r="G21" s="141"/>
      <c r="H21" s="141"/>
      <c r="I21" s="139"/>
      <c r="J21" s="1"/>
      <c r="K21" s="1"/>
      <c r="L21" s="1"/>
      <c r="M21" s="1"/>
      <c r="N21" s="1"/>
      <c r="O21" s="1"/>
      <c r="P21" s="1"/>
      <c r="Q21" s="1"/>
      <c r="R21" s="1"/>
      <c r="S21" s="1"/>
      <c r="T21" s="1"/>
      <c r="U21" s="1"/>
      <c r="V21" s="1"/>
      <c r="W21" s="1"/>
      <c r="X21" s="1"/>
      <c r="Y21" s="1"/>
      <c r="Z21" s="1"/>
    </row>
    <row r="22" spans="1:26" ht="12.75" customHeight="1">
      <c r="A22" s="18"/>
      <c r="B22" s="19"/>
      <c r="C22" s="19"/>
      <c r="D22" s="19"/>
      <c r="E22" s="19"/>
      <c r="F22" s="19"/>
      <c r="G22" s="19"/>
      <c r="H22" s="19"/>
      <c r="I22" s="20"/>
      <c r="J22" s="1"/>
      <c r="K22" s="1"/>
      <c r="L22" s="1"/>
      <c r="M22" s="1"/>
      <c r="N22" s="1"/>
      <c r="O22" s="1"/>
      <c r="P22" s="1"/>
      <c r="Q22" s="1"/>
      <c r="R22" s="1"/>
      <c r="S22" s="1"/>
      <c r="T22" s="1"/>
      <c r="U22" s="1"/>
      <c r="V22" s="1"/>
      <c r="W22" s="1"/>
      <c r="X22" s="1"/>
      <c r="Y22" s="1"/>
      <c r="Z22" s="1"/>
    </row>
    <row r="23" spans="1:26" ht="12.75" customHeight="1">
      <c r="A23" s="13" t="s">
        <v>34</v>
      </c>
      <c r="B23" s="14">
        <v>499</v>
      </c>
      <c r="C23" s="15">
        <v>12</v>
      </c>
      <c r="D23" s="16">
        <f>B23*12</f>
        <v>5988</v>
      </c>
      <c r="E23" s="17">
        <v>22</v>
      </c>
      <c r="F23" s="170"/>
      <c r="G23" s="141"/>
      <c r="H23" s="141"/>
      <c r="I23" s="139"/>
      <c r="J23" s="1"/>
      <c r="K23" s="1"/>
      <c r="L23" s="1"/>
      <c r="M23" s="1"/>
      <c r="N23" s="1"/>
      <c r="O23" s="1"/>
      <c r="P23" s="1"/>
      <c r="Q23" s="1"/>
      <c r="R23" s="1"/>
      <c r="S23" s="1"/>
      <c r="T23" s="1"/>
      <c r="U23" s="1"/>
      <c r="V23" s="1"/>
      <c r="W23" s="1"/>
      <c r="X23" s="1"/>
      <c r="Y23" s="1"/>
      <c r="Z23" s="1"/>
    </row>
    <row r="24" spans="1:26" ht="12.75" customHeight="1">
      <c r="A24" s="18"/>
      <c r="B24" s="19"/>
      <c r="C24" s="19"/>
      <c r="D24" s="19"/>
      <c r="E24" s="19"/>
      <c r="F24" s="19"/>
      <c r="G24" s="19"/>
      <c r="H24" s="19"/>
      <c r="I24" s="20"/>
      <c r="J24" s="1"/>
      <c r="K24" s="1"/>
      <c r="L24" s="1"/>
      <c r="M24" s="1"/>
      <c r="N24" s="1"/>
      <c r="O24" s="1"/>
      <c r="P24" s="1"/>
      <c r="Q24" s="1"/>
      <c r="R24" s="1"/>
      <c r="S24" s="1"/>
      <c r="T24" s="1"/>
      <c r="U24" s="1"/>
      <c r="V24" s="1"/>
      <c r="W24" s="1"/>
      <c r="X24" s="1"/>
      <c r="Y24" s="1"/>
      <c r="Z24" s="1"/>
    </row>
    <row r="25" spans="1:26" ht="12.75" customHeight="1">
      <c r="A25" s="13" t="s">
        <v>35</v>
      </c>
      <c r="B25" s="16">
        <v>567.98</v>
      </c>
      <c r="C25" s="15">
        <v>12</v>
      </c>
      <c r="D25" s="16">
        <f>B25*12</f>
        <v>6815.76</v>
      </c>
      <c r="E25" s="17">
        <v>5</v>
      </c>
      <c r="F25" s="170"/>
      <c r="G25" s="141"/>
      <c r="H25" s="141"/>
      <c r="I25" s="139"/>
      <c r="J25" s="1"/>
      <c r="K25" s="1"/>
      <c r="L25" s="1"/>
      <c r="M25" s="1"/>
      <c r="N25" s="1"/>
      <c r="O25" s="1"/>
      <c r="P25" s="1"/>
      <c r="Q25" s="1"/>
      <c r="R25" s="1"/>
      <c r="S25" s="1"/>
      <c r="T25" s="1"/>
      <c r="U25" s="1"/>
      <c r="V25" s="1"/>
      <c r="W25" s="1"/>
      <c r="X25" s="1"/>
      <c r="Y25" s="1"/>
      <c r="Z25" s="1"/>
    </row>
    <row r="26" spans="1:26" ht="12.75" customHeight="1">
      <c r="A26" s="18"/>
      <c r="B26" s="19"/>
      <c r="C26" s="19"/>
      <c r="D26" s="19"/>
      <c r="E26" s="19"/>
      <c r="F26" s="19"/>
      <c r="G26" s="19"/>
      <c r="H26" s="19"/>
      <c r="I26" s="20"/>
      <c r="J26" s="1"/>
      <c r="K26" s="1"/>
      <c r="L26" s="1"/>
      <c r="M26" s="1"/>
      <c r="N26" s="1"/>
      <c r="O26" s="1"/>
      <c r="P26" s="1"/>
      <c r="Q26" s="1"/>
      <c r="R26" s="1"/>
      <c r="S26" s="1"/>
      <c r="T26" s="1"/>
      <c r="U26" s="1"/>
      <c r="V26" s="1"/>
      <c r="W26" s="1"/>
      <c r="X26" s="1"/>
      <c r="Y26" s="1"/>
      <c r="Z26" s="1"/>
    </row>
    <row r="27" spans="1:26" ht="12.75" customHeight="1">
      <c r="A27" s="13" t="s">
        <v>36</v>
      </c>
      <c r="B27" s="14">
        <v>555.89</v>
      </c>
      <c r="C27" s="15">
        <v>12</v>
      </c>
      <c r="D27" s="16">
        <f>B27*12</f>
        <v>6670.68</v>
      </c>
      <c r="E27" s="17">
        <v>10</v>
      </c>
      <c r="F27" s="170"/>
      <c r="G27" s="141"/>
      <c r="H27" s="141"/>
      <c r="I27" s="139"/>
      <c r="J27" s="1"/>
      <c r="K27" s="1"/>
      <c r="L27" s="1"/>
      <c r="M27" s="1"/>
      <c r="N27" s="1"/>
      <c r="O27" s="1"/>
      <c r="P27" s="1"/>
      <c r="Q27" s="1"/>
      <c r="R27" s="1"/>
      <c r="S27" s="1"/>
      <c r="T27" s="1"/>
      <c r="U27" s="1"/>
      <c r="V27" s="1"/>
      <c r="W27" s="1"/>
      <c r="X27" s="1"/>
      <c r="Y27" s="1"/>
      <c r="Z27" s="1"/>
    </row>
    <row r="28" spans="1:26" ht="12.75" customHeight="1">
      <c r="A28" s="18"/>
      <c r="B28" s="19"/>
      <c r="C28" s="19"/>
      <c r="D28" s="19"/>
      <c r="E28" s="19"/>
      <c r="F28" s="19"/>
      <c r="G28" s="19"/>
      <c r="H28" s="19"/>
      <c r="I28" s="20"/>
      <c r="J28" s="1"/>
      <c r="K28" s="1"/>
      <c r="L28" s="1"/>
      <c r="M28" s="1"/>
      <c r="N28" s="1"/>
      <c r="O28" s="1"/>
      <c r="P28" s="1"/>
      <c r="Q28" s="1"/>
      <c r="R28" s="1"/>
      <c r="S28" s="1"/>
      <c r="T28" s="1"/>
      <c r="U28" s="1"/>
      <c r="V28" s="1"/>
      <c r="W28" s="1"/>
      <c r="X28" s="1"/>
      <c r="Y28" s="1"/>
      <c r="Z28" s="1"/>
    </row>
    <row r="29" spans="1:26" ht="12.75" customHeight="1">
      <c r="A29" s="13" t="s">
        <v>37</v>
      </c>
      <c r="B29" s="14">
        <v>678.34</v>
      </c>
      <c r="C29" s="15">
        <v>12</v>
      </c>
      <c r="D29" s="16">
        <f>B29*12</f>
        <v>8140.08</v>
      </c>
      <c r="E29" s="17">
        <v>6</v>
      </c>
      <c r="F29" s="170"/>
      <c r="G29" s="141"/>
      <c r="H29" s="141"/>
      <c r="I29" s="139"/>
      <c r="J29" s="1"/>
      <c r="K29" s="1"/>
      <c r="L29" s="1"/>
      <c r="M29" s="1"/>
      <c r="N29" s="1"/>
      <c r="O29" s="1"/>
      <c r="P29" s="1"/>
      <c r="Q29" s="1"/>
      <c r="R29" s="1"/>
      <c r="S29" s="1"/>
      <c r="T29" s="1"/>
      <c r="U29" s="1"/>
      <c r="V29" s="1"/>
      <c r="W29" s="1"/>
      <c r="X29" s="1"/>
      <c r="Y29" s="1"/>
      <c r="Z29" s="1"/>
    </row>
    <row r="30" spans="1:26" ht="12.75" customHeight="1">
      <c r="A30" s="18"/>
      <c r="B30" s="19"/>
      <c r="C30" s="19"/>
      <c r="D30" s="19"/>
      <c r="E30" s="19"/>
      <c r="F30" s="19"/>
      <c r="G30" s="19"/>
      <c r="H30" s="19"/>
      <c r="I30" s="20"/>
      <c r="J30" s="1"/>
      <c r="K30" s="1"/>
      <c r="L30" s="1"/>
      <c r="M30" s="1"/>
      <c r="N30" s="1"/>
      <c r="O30" s="1"/>
      <c r="P30" s="1"/>
      <c r="Q30" s="1"/>
      <c r="R30" s="1"/>
      <c r="S30" s="1"/>
      <c r="T30" s="1"/>
      <c r="U30" s="1"/>
      <c r="V30" s="1"/>
      <c r="W30" s="1"/>
      <c r="X30" s="1"/>
      <c r="Y30" s="1"/>
      <c r="Z30" s="1"/>
    </row>
    <row r="31" spans="1:26" ht="12.75" customHeight="1">
      <c r="A31" s="13" t="s">
        <v>38</v>
      </c>
      <c r="B31" s="21">
        <v>567.89</v>
      </c>
      <c r="C31" s="15">
        <v>12</v>
      </c>
      <c r="D31" s="16">
        <f>B31*12</f>
        <v>6814.68</v>
      </c>
      <c r="E31" s="17">
        <v>7</v>
      </c>
      <c r="F31" s="170"/>
      <c r="G31" s="141"/>
      <c r="H31" s="141"/>
      <c r="I31" s="139"/>
      <c r="J31" s="1"/>
      <c r="K31" s="1"/>
      <c r="L31" s="1"/>
      <c r="M31" s="1"/>
      <c r="N31" s="1"/>
      <c r="O31" s="1"/>
      <c r="P31" s="1"/>
      <c r="Q31" s="1"/>
      <c r="R31" s="1"/>
      <c r="S31" s="1"/>
      <c r="T31" s="1"/>
      <c r="U31" s="1"/>
      <c r="V31" s="1"/>
      <c r="W31" s="1"/>
      <c r="X31" s="1"/>
      <c r="Y31" s="1"/>
      <c r="Z31" s="1"/>
    </row>
    <row r="32" spans="1:26" ht="12.75" customHeight="1">
      <c r="A32" s="171" t="s">
        <v>39</v>
      </c>
      <c r="B32" s="172"/>
      <c r="C32" s="173"/>
      <c r="D32" s="177">
        <f>SUM(D21:D31)</f>
        <v>46416.960000000006</v>
      </c>
      <c r="E32" s="171" t="s">
        <v>40</v>
      </c>
      <c r="F32" s="172"/>
      <c r="G32" s="173"/>
      <c r="H32" s="179">
        <v>30500</v>
      </c>
      <c r="I32" s="173"/>
      <c r="J32" s="1"/>
      <c r="K32" s="1"/>
      <c r="L32" s="1"/>
      <c r="M32" s="1"/>
      <c r="N32" s="1"/>
      <c r="O32" s="1"/>
      <c r="P32" s="1"/>
      <c r="Q32" s="1"/>
      <c r="R32" s="1"/>
      <c r="S32" s="1"/>
      <c r="T32" s="1"/>
      <c r="U32" s="1"/>
      <c r="V32" s="1"/>
      <c r="W32" s="1"/>
      <c r="X32" s="1"/>
      <c r="Y32" s="1"/>
      <c r="Z32" s="1"/>
    </row>
    <row r="33" spans="1:26" ht="12.75" customHeight="1">
      <c r="A33" s="174"/>
      <c r="B33" s="175"/>
      <c r="C33" s="176"/>
      <c r="D33" s="178"/>
      <c r="E33" s="174"/>
      <c r="F33" s="175"/>
      <c r="G33" s="176"/>
      <c r="H33" s="174"/>
      <c r="I33" s="176"/>
      <c r="J33" s="1"/>
      <c r="K33" s="1"/>
      <c r="L33" s="1"/>
      <c r="M33" s="1"/>
      <c r="N33" s="1"/>
      <c r="O33" s="1"/>
      <c r="P33" s="1"/>
      <c r="Q33" s="1"/>
      <c r="R33" s="1"/>
      <c r="S33" s="1"/>
      <c r="T33" s="1"/>
      <c r="U33" s="1"/>
      <c r="V33" s="1"/>
      <c r="W33" s="1"/>
      <c r="X33" s="1"/>
      <c r="Y33" s="1"/>
      <c r="Z33" s="1"/>
    </row>
    <row r="34" spans="1:26" ht="12.75" customHeight="1">
      <c r="A34" s="22"/>
      <c r="B34" s="22"/>
      <c r="C34" s="22"/>
      <c r="D34" s="22"/>
      <c r="E34" s="1"/>
      <c r="F34" s="1"/>
      <c r="G34" s="1"/>
      <c r="H34" s="1"/>
      <c r="I34" s="1"/>
      <c r="J34" s="1"/>
      <c r="K34" s="1"/>
      <c r="L34" s="1"/>
      <c r="M34" s="1"/>
      <c r="N34" s="1"/>
      <c r="O34" s="1"/>
      <c r="P34" s="1"/>
      <c r="Q34" s="1"/>
      <c r="R34" s="1"/>
      <c r="S34" s="1"/>
      <c r="T34" s="1"/>
      <c r="U34" s="1"/>
      <c r="V34" s="1"/>
      <c r="W34" s="1"/>
      <c r="X34" s="1"/>
      <c r="Y34" s="1"/>
      <c r="Z34" s="1"/>
    </row>
    <row r="35" spans="1:26" ht="12.75" customHeight="1">
      <c r="A35" s="23" t="s">
        <v>41</v>
      </c>
      <c r="B35" s="22"/>
      <c r="C35" s="22"/>
      <c r="D35" s="22"/>
      <c r="E35" s="164">
        <f>D32+H32</f>
        <v>76916.960000000006</v>
      </c>
      <c r="F35" s="153"/>
      <c r="G35" s="153"/>
      <c r="H35" s="153"/>
      <c r="I35" s="143"/>
      <c r="J35" s="1"/>
      <c r="K35" s="1"/>
      <c r="L35" s="1"/>
      <c r="M35" s="1"/>
      <c r="N35" s="1"/>
      <c r="O35" s="1"/>
      <c r="P35" s="1"/>
      <c r="Q35" s="1"/>
      <c r="R35" s="1"/>
      <c r="S35" s="1"/>
      <c r="T35" s="1"/>
      <c r="U35" s="1"/>
      <c r="V35" s="1"/>
      <c r="W35" s="1"/>
      <c r="X35" s="1"/>
      <c r="Y35" s="1"/>
      <c r="Z35" s="1"/>
    </row>
    <row r="36" spans="1:26" ht="12.75" customHeight="1">
      <c r="A36" s="22"/>
      <c r="B36" s="22"/>
      <c r="C36" s="22"/>
      <c r="D36" s="22"/>
      <c r="E36" s="1"/>
      <c r="F36" s="1"/>
      <c r="G36" s="1"/>
      <c r="H36" s="1"/>
      <c r="I36" s="1"/>
      <c r="J36" s="1"/>
      <c r="K36" s="1"/>
      <c r="L36" s="1"/>
      <c r="M36" s="1"/>
      <c r="N36" s="1"/>
      <c r="O36" s="1"/>
      <c r="P36" s="1"/>
      <c r="Q36" s="1"/>
      <c r="R36" s="1"/>
      <c r="S36" s="1"/>
      <c r="T36" s="1"/>
      <c r="U36" s="1"/>
      <c r="V36" s="1"/>
      <c r="W36" s="1"/>
      <c r="X36" s="1"/>
      <c r="Y36" s="1"/>
      <c r="Z36" s="1"/>
    </row>
    <row r="37" spans="1:26" ht="12.75" customHeight="1">
      <c r="A37" s="23" t="s">
        <v>42</v>
      </c>
      <c r="B37" s="22"/>
      <c r="C37" s="22"/>
      <c r="D37" s="22"/>
      <c r="E37" s="165">
        <f>D32-H32</f>
        <v>15916.960000000006</v>
      </c>
      <c r="F37" s="153"/>
      <c r="G37" s="153"/>
      <c r="H37" s="153"/>
      <c r="I37" s="143"/>
      <c r="J37" s="1"/>
      <c r="K37" s="1"/>
      <c r="L37" s="1"/>
      <c r="M37" s="1"/>
      <c r="N37" s="1"/>
      <c r="O37" s="1"/>
      <c r="P37" s="1"/>
      <c r="Q37" s="1"/>
      <c r="R37" s="1"/>
      <c r="S37" s="1"/>
      <c r="T37" s="1"/>
      <c r="U37" s="1"/>
      <c r="V37" s="1"/>
      <c r="W37" s="1"/>
      <c r="X37" s="1"/>
      <c r="Y37" s="1"/>
      <c r="Z37" s="1"/>
    </row>
    <row r="38" spans="1:26" ht="12.75" customHeight="1">
      <c r="A38" s="23"/>
      <c r="B38" s="22"/>
      <c r="C38" s="22"/>
      <c r="D38" s="22"/>
      <c r="E38" s="22"/>
      <c r="F38" s="22"/>
      <c r="G38" s="22"/>
      <c r="H38" s="22"/>
      <c r="I38" s="22"/>
      <c r="J38" s="1"/>
      <c r="K38" s="1"/>
      <c r="L38" s="1"/>
      <c r="M38" s="1"/>
      <c r="N38" s="1"/>
      <c r="O38" s="1"/>
      <c r="P38" s="1"/>
      <c r="Q38" s="1"/>
      <c r="R38" s="1"/>
      <c r="S38" s="1"/>
      <c r="T38" s="1"/>
      <c r="U38" s="1"/>
      <c r="V38" s="1"/>
      <c r="W38" s="1"/>
      <c r="X38" s="1"/>
      <c r="Y38" s="1"/>
      <c r="Z38" s="1"/>
    </row>
    <row r="39" spans="1:26" ht="12.75" customHeight="1">
      <c r="A39" s="23" t="s">
        <v>43</v>
      </c>
      <c r="B39" s="22"/>
      <c r="C39" s="22"/>
      <c r="D39" s="22"/>
      <c r="E39" s="165">
        <f>AVERAGE(D32,H32)</f>
        <v>38458.480000000003</v>
      </c>
      <c r="F39" s="153"/>
      <c r="G39" s="153"/>
      <c r="H39" s="153"/>
      <c r="I39" s="143"/>
      <c r="J39" s="1"/>
      <c r="K39" s="1"/>
      <c r="L39" s="1"/>
      <c r="M39" s="1"/>
      <c r="N39" s="1"/>
      <c r="O39" s="1"/>
      <c r="P39" s="1"/>
      <c r="Q39" s="1"/>
      <c r="R39" s="1"/>
      <c r="S39" s="1"/>
      <c r="T39" s="1"/>
      <c r="U39" s="1"/>
      <c r="V39" s="1"/>
      <c r="W39" s="1"/>
      <c r="X39" s="1"/>
      <c r="Y39" s="1"/>
      <c r="Z39" s="1"/>
    </row>
    <row r="40" spans="1:26" ht="12.75" customHeight="1">
      <c r="A40" s="23"/>
      <c r="B40" s="22"/>
      <c r="C40" s="22"/>
      <c r="D40" s="22"/>
      <c r="E40" s="22"/>
      <c r="F40" s="22"/>
      <c r="G40" s="22"/>
      <c r="H40" s="22"/>
      <c r="I40" s="22"/>
      <c r="J40" s="1"/>
      <c r="K40" s="1"/>
      <c r="L40" s="1"/>
      <c r="M40" s="1"/>
      <c r="N40" s="1"/>
      <c r="O40" s="1"/>
      <c r="P40" s="1"/>
      <c r="Q40" s="1"/>
      <c r="R40" s="1"/>
      <c r="S40" s="1"/>
      <c r="T40" s="1"/>
      <c r="U40" s="1"/>
      <c r="V40" s="1"/>
      <c r="W40" s="1"/>
      <c r="X40" s="1"/>
      <c r="Y40" s="1"/>
      <c r="Z40" s="1"/>
    </row>
    <row r="41" spans="1:26" ht="12.75" customHeight="1">
      <c r="A41" s="1"/>
      <c r="B41" s="7"/>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7" t="s">
        <v>16</v>
      </c>
      <c r="B42" s="7"/>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7"/>
      <c r="B43" s="7"/>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23" t="s">
        <v>44</v>
      </c>
      <c r="B44" s="7"/>
      <c r="C44" s="1"/>
      <c r="D44" s="1"/>
      <c r="E44" s="3"/>
      <c r="F44" s="3"/>
      <c r="G44" s="3"/>
      <c r="H44" s="3"/>
      <c r="I44" s="3"/>
      <c r="J44" s="1"/>
      <c r="K44" s="1"/>
      <c r="L44" s="1"/>
      <c r="M44" s="1"/>
      <c r="N44" s="1"/>
      <c r="O44" s="1"/>
      <c r="P44" s="1"/>
      <c r="Q44" s="1"/>
      <c r="R44" s="1"/>
      <c r="S44" s="1"/>
      <c r="T44" s="1"/>
      <c r="U44" s="1"/>
      <c r="V44" s="1"/>
      <c r="W44" s="1"/>
      <c r="X44" s="1"/>
      <c r="Y44" s="1"/>
      <c r="Z44" s="1"/>
    </row>
    <row r="45" spans="1:26" ht="15.75" customHeight="1">
      <c r="A45" s="23" t="s">
        <v>42</v>
      </c>
      <c r="B45" s="7"/>
      <c r="C45" s="1"/>
      <c r="D45" s="1"/>
      <c r="E45" s="24"/>
      <c r="F45" s="24"/>
      <c r="G45" s="24"/>
      <c r="H45" s="24"/>
      <c r="I45" s="24"/>
      <c r="J45" s="1"/>
      <c r="K45" s="1"/>
      <c r="L45" s="1"/>
      <c r="M45" s="1"/>
      <c r="N45" s="1"/>
      <c r="O45" s="1"/>
      <c r="P45" s="1"/>
      <c r="Q45" s="1"/>
      <c r="R45" s="1"/>
      <c r="S45" s="1"/>
      <c r="T45" s="1"/>
      <c r="U45" s="1"/>
      <c r="V45" s="1"/>
      <c r="W45" s="1"/>
      <c r="X45" s="1"/>
      <c r="Y45" s="1"/>
      <c r="Z45" s="1"/>
    </row>
    <row r="46" spans="1:26" ht="15.75" customHeight="1">
      <c r="A46" s="23" t="s">
        <v>41</v>
      </c>
      <c r="B46" s="7"/>
      <c r="C46" s="1"/>
      <c r="D46" s="1"/>
      <c r="E46" s="24"/>
      <c r="F46" s="24"/>
      <c r="G46" s="24"/>
      <c r="H46" s="24"/>
      <c r="I46" s="24"/>
      <c r="J46" s="1"/>
      <c r="K46" s="1"/>
      <c r="L46" s="1"/>
      <c r="M46" s="1"/>
      <c r="N46" s="1"/>
      <c r="O46" s="1"/>
      <c r="P46" s="1"/>
      <c r="Q46" s="1"/>
      <c r="R46" s="1"/>
      <c r="S46" s="1"/>
      <c r="T46" s="1"/>
      <c r="U46" s="1"/>
      <c r="V46" s="1"/>
      <c r="W46" s="1"/>
      <c r="X46" s="1"/>
      <c r="Y46" s="1"/>
      <c r="Z46" s="1"/>
    </row>
    <row r="47" spans="1:26" ht="15.75" customHeight="1">
      <c r="A47" s="23" t="s">
        <v>43</v>
      </c>
      <c r="B47" s="7"/>
      <c r="C47" s="1"/>
      <c r="D47" s="1"/>
      <c r="E47" s="24"/>
      <c r="F47" s="24"/>
      <c r="G47" s="24"/>
      <c r="H47" s="24"/>
      <c r="I47" s="24"/>
      <c r="J47" s="1"/>
      <c r="K47" s="1"/>
      <c r="L47" s="1"/>
      <c r="M47" s="1"/>
      <c r="N47" s="1"/>
      <c r="O47" s="1"/>
      <c r="P47" s="1"/>
      <c r="Q47" s="1"/>
      <c r="R47" s="1"/>
      <c r="S47" s="1"/>
      <c r="T47" s="1"/>
      <c r="U47" s="1"/>
      <c r="V47" s="1"/>
      <c r="W47" s="1"/>
      <c r="X47" s="1"/>
      <c r="Y47" s="1"/>
      <c r="Z47" s="1"/>
    </row>
    <row r="48" spans="1:26" ht="15.75" customHeight="1">
      <c r="A48" s="23"/>
      <c r="B48" s="7"/>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22"/>
      <c r="B49" s="7"/>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7" t="s">
        <v>21</v>
      </c>
      <c r="B50" s="7"/>
      <c r="C50" s="8"/>
      <c r="D50" s="8"/>
      <c r="E50" s="8"/>
      <c r="F50" s="8"/>
      <c r="G50" s="9" t="s">
        <v>22</v>
      </c>
      <c r="H50" s="10"/>
      <c r="I50" s="3"/>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
    <mergeCell ref="A32:C33"/>
    <mergeCell ref="D32:D33"/>
    <mergeCell ref="E32:G33"/>
    <mergeCell ref="H32:I33"/>
    <mergeCell ref="B2:H2"/>
    <mergeCell ref="A6:I8"/>
    <mergeCell ref="A9:I13"/>
    <mergeCell ref="A17:A19"/>
    <mergeCell ref="B17:B19"/>
    <mergeCell ref="C17:C19"/>
    <mergeCell ref="D17:D19"/>
    <mergeCell ref="E35:I35"/>
    <mergeCell ref="E37:I37"/>
    <mergeCell ref="E39:I39"/>
    <mergeCell ref="E17:E19"/>
    <mergeCell ref="F17:I19"/>
    <mergeCell ref="F21:I21"/>
    <mergeCell ref="F23:I23"/>
    <mergeCell ref="F25:I25"/>
    <mergeCell ref="F27:I27"/>
    <mergeCell ref="F29:I29"/>
    <mergeCell ref="F31:I31"/>
  </mergeCells>
  <pageMargins left="0.7" right="0.7" top="0.75" bottom="0.75" header="0" footer="0"/>
  <pageSetup orientation="landscape"/>
  <headerFooter>
    <oddHeader>&amp;C&amp;A&amp;RUtilizzo di: Semplici Operatori matematici</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2.5703125" defaultRowHeight="15" customHeight="1"/>
  <cols>
    <col min="1" max="1" width="7" customWidth="1"/>
    <col min="2" max="2" width="6.7109375" customWidth="1"/>
    <col min="3" max="3" width="13.7109375" customWidth="1"/>
    <col min="4" max="4" width="15.140625" customWidth="1"/>
    <col min="5" max="5" width="5.42578125" customWidth="1"/>
    <col min="6" max="6" width="14.7109375" customWidth="1"/>
    <col min="7" max="9" width="3.42578125" customWidth="1"/>
    <col min="10" max="26" width="3.5703125" customWidth="1"/>
  </cols>
  <sheetData>
    <row r="1" spans="1:26" ht="12.75" customHeight="1">
      <c r="A1" s="1"/>
      <c r="B1" s="1"/>
      <c r="C1" s="1"/>
      <c r="D1" s="1"/>
      <c r="E1" s="1"/>
      <c r="F1" s="1"/>
      <c r="G1" s="1"/>
      <c r="H1" s="1"/>
      <c r="I1" s="1"/>
      <c r="J1" s="1"/>
      <c r="K1" s="1"/>
      <c r="L1" s="1"/>
      <c r="M1" s="1"/>
      <c r="N1" s="1"/>
      <c r="O1" s="1"/>
      <c r="P1" s="1"/>
      <c r="Q1" s="1"/>
      <c r="R1" s="1"/>
      <c r="S1" s="1"/>
      <c r="T1" s="1"/>
      <c r="U1" s="1"/>
      <c r="V1" s="1"/>
      <c r="W1" s="1"/>
      <c r="X1" s="1"/>
      <c r="Y1" s="1"/>
      <c r="Z1" s="1"/>
    </row>
    <row r="2" spans="1:26" ht="27.75" customHeight="1">
      <c r="A2" s="1"/>
      <c r="B2" s="193" t="s">
        <v>45</v>
      </c>
      <c r="C2" s="181"/>
      <c r="D2" s="181"/>
      <c r="E2" s="181"/>
      <c r="F2" s="181"/>
      <c r="G2" s="181"/>
      <c r="H2" s="182"/>
      <c r="I2" s="1"/>
      <c r="J2" s="1"/>
      <c r="K2" s="1"/>
      <c r="L2" s="1"/>
      <c r="M2" s="1"/>
      <c r="N2" s="1"/>
      <c r="O2" s="1"/>
      <c r="P2" s="1"/>
      <c r="Q2" s="1"/>
      <c r="R2" s="1"/>
      <c r="S2" s="1"/>
      <c r="T2" s="1"/>
      <c r="U2" s="1"/>
      <c r="V2" s="1"/>
      <c r="W2" s="1"/>
      <c r="X2" s="1"/>
      <c r="Y2" s="1"/>
      <c r="Z2" s="1"/>
    </row>
    <row r="3" spans="1:26" ht="12.75" customHeight="1">
      <c r="A3" s="1"/>
      <c r="B3" s="1"/>
      <c r="C3" s="1"/>
      <c r="D3" s="1"/>
      <c r="E3" s="1"/>
      <c r="F3" s="1"/>
      <c r="G3" s="1"/>
      <c r="H3" s="1"/>
      <c r="I3" s="1"/>
      <c r="J3" s="1"/>
      <c r="K3" s="1"/>
      <c r="L3" s="1"/>
      <c r="M3" s="1"/>
      <c r="N3" s="1"/>
      <c r="O3" s="1"/>
      <c r="P3" s="1"/>
      <c r="Q3" s="1"/>
      <c r="R3" s="1"/>
      <c r="S3" s="1"/>
      <c r="T3" s="1"/>
      <c r="U3" s="1"/>
      <c r="V3" s="1"/>
      <c r="W3" s="1"/>
      <c r="X3" s="1"/>
      <c r="Y3" s="1"/>
      <c r="Z3" s="1"/>
    </row>
    <row r="4" spans="1:26" ht="12.75" customHeight="1">
      <c r="A4" s="1"/>
      <c r="B4" s="1"/>
      <c r="C4" s="1"/>
      <c r="D4" s="1"/>
      <c r="E4" s="1"/>
      <c r="F4" s="1"/>
      <c r="G4" s="1"/>
      <c r="H4" s="1"/>
      <c r="I4" s="1"/>
      <c r="J4" s="1"/>
      <c r="K4" s="1"/>
      <c r="L4" s="1"/>
      <c r="M4" s="1"/>
      <c r="N4" s="1"/>
      <c r="O4" s="1"/>
      <c r="P4" s="1"/>
      <c r="Q4" s="1"/>
      <c r="R4" s="1"/>
      <c r="S4" s="1"/>
      <c r="T4" s="1"/>
      <c r="U4" s="1"/>
      <c r="V4" s="1"/>
      <c r="W4" s="1"/>
      <c r="X4" s="1"/>
      <c r="Y4" s="1"/>
      <c r="Z4" s="1"/>
    </row>
    <row r="5" spans="1:26" ht="12.75" customHeight="1">
      <c r="A5" s="1"/>
      <c r="B5" s="1"/>
      <c r="C5" s="1"/>
      <c r="D5" s="1"/>
      <c r="E5" s="1"/>
      <c r="F5" s="1"/>
      <c r="G5" s="1"/>
      <c r="H5" s="1"/>
      <c r="I5" s="1"/>
      <c r="J5" s="1"/>
      <c r="K5" s="1"/>
      <c r="L5" s="1"/>
      <c r="M5" s="1"/>
      <c r="N5" s="1"/>
      <c r="O5" s="1"/>
      <c r="P5" s="1"/>
      <c r="Q5" s="1"/>
      <c r="R5" s="1"/>
      <c r="S5" s="1"/>
      <c r="T5" s="1"/>
      <c r="U5" s="1"/>
      <c r="V5" s="1"/>
      <c r="W5" s="1"/>
      <c r="X5" s="1"/>
      <c r="Y5" s="1"/>
      <c r="Z5" s="1"/>
    </row>
    <row r="6" spans="1:26" ht="12.75" customHeight="1">
      <c r="A6" s="154" t="s">
        <v>46</v>
      </c>
      <c r="B6" s="155"/>
      <c r="C6" s="155"/>
      <c r="D6" s="155"/>
      <c r="E6" s="155"/>
      <c r="F6" s="155"/>
      <c r="G6" s="155"/>
      <c r="H6" s="155"/>
      <c r="I6" s="156"/>
      <c r="J6" s="1"/>
      <c r="K6" s="1"/>
      <c r="L6" s="1"/>
      <c r="M6" s="1"/>
      <c r="N6" s="1"/>
      <c r="O6" s="1"/>
      <c r="P6" s="1"/>
      <c r="Q6" s="1"/>
      <c r="R6" s="1"/>
      <c r="S6" s="1"/>
      <c r="T6" s="1"/>
      <c r="U6" s="1"/>
      <c r="V6" s="1"/>
      <c r="W6" s="1"/>
      <c r="X6" s="1"/>
      <c r="Y6" s="1"/>
      <c r="Z6" s="1"/>
    </row>
    <row r="7" spans="1:26" ht="12.75" customHeight="1">
      <c r="A7" s="157"/>
      <c r="B7" s="158"/>
      <c r="C7" s="158"/>
      <c r="D7" s="158"/>
      <c r="E7" s="158"/>
      <c r="F7" s="158"/>
      <c r="G7" s="158"/>
      <c r="H7" s="158"/>
      <c r="I7" s="159"/>
      <c r="J7" s="1"/>
      <c r="K7" s="1"/>
      <c r="L7" s="1"/>
      <c r="M7" s="1"/>
      <c r="N7" s="1"/>
      <c r="O7" s="1"/>
      <c r="P7" s="1"/>
      <c r="Q7" s="1"/>
      <c r="R7" s="1"/>
      <c r="S7" s="1"/>
      <c r="T7" s="1"/>
      <c r="U7" s="1"/>
      <c r="V7" s="1"/>
      <c r="W7" s="1"/>
      <c r="X7" s="1"/>
      <c r="Y7" s="1"/>
      <c r="Z7" s="1"/>
    </row>
    <row r="8" spans="1:26" ht="12.75" customHeight="1">
      <c r="A8" s="160"/>
      <c r="B8" s="161"/>
      <c r="C8" s="161"/>
      <c r="D8" s="161"/>
      <c r="E8" s="161"/>
      <c r="F8" s="161"/>
      <c r="G8" s="161"/>
      <c r="H8" s="161"/>
      <c r="I8" s="162"/>
      <c r="J8" s="1"/>
      <c r="K8" s="1"/>
      <c r="L8" s="1"/>
      <c r="M8" s="1"/>
      <c r="N8" s="1"/>
      <c r="O8" s="1"/>
      <c r="P8" s="1"/>
      <c r="Q8" s="1"/>
      <c r="R8" s="1"/>
      <c r="S8" s="1"/>
      <c r="T8" s="1"/>
      <c r="U8" s="1"/>
      <c r="V8" s="1"/>
      <c r="W8" s="1"/>
      <c r="X8" s="1"/>
      <c r="Y8" s="1"/>
      <c r="Z8" s="1"/>
    </row>
    <row r="9" spans="1:26" ht="15.75" customHeight="1">
      <c r="A9" s="154" t="s">
        <v>47</v>
      </c>
      <c r="B9" s="155"/>
      <c r="C9" s="155"/>
      <c r="D9" s="155"/>
      <c r="E9" s="155"/>
      <c r="F9" s="155"/>
      <c r="G9" s="155"/>
      <c r="H9" s="155"/>
      <c r="I9" s="156"/>
      <c r="J9" s="1"/>
      <c r="K9" s="1"/>
      <c r="L9" s="1"/>
      <c r="M9" s="1"/>
      <c r="N9" s="1"/>
      <c r="O9" s="1"/>
      <c r="P9" s="1"/>
      <c r="Q9" s="1"/>
      <c r="R9" s="1"/>
      <c r="S9" s="1"/>
      <c r="T9" s="1"/>
      <c r="U9" s="1"/>
      <c r="V9" s="1"/>
      <c r="W9" s="1"/>
      <c r="X9" s="1"/>
      <c r="Y9" s="1"/>
      <c r="Z9" s="1"/>
    </row>
    <row r="10" spans="1:26" ht="12.75" customHeight="1">
      <c r="A10" s="157"/>
      <c r="B10" s="158"/>
      <c r="C10" s="158"/>
      <c r="D10" s="158"/>
      <c r="E10" s="158"/>
      <c r="F10" s="158"/>
      <c r="G10" s="158"/>
      <c r="H10" s="158"/>
      <c r="I10" s="159"/>
      <c r="J10" s="1"/>
      <c r="K10" s="1"/>
      <c r="L10" s="1"/>
      <c r="M10" s="1"/>
      <c r="N10" s="1"/>
      <c r="O10" s="1"/>
      <c r="P10" s="1"/>
      <c r="Q10" s="1"/>
      <c r="R10" s="1"/>
      <c r="S10" s="1"/>
      <c r="T10" s="1"/>
      <c r="U10" s="1"/>
      <c r="V10" s="1"/>
      <c r="W10" s="1"/>
      <c r="X10" s="1"/>
      <c r="Y10" s="1"/>
      <c r="Z10" s="1"/>
    </row>
    <row r="11" spans="1:26" ht="12.75" customHeight="1">
      <c r="A11" s="157"/>
      <c r="B11" s="158"/>
      <c r="C11" s="158"/>
      <c r="D11" s="158"/>
      <c r="E11" s="158"/>
      <c r="F11" s="158"/>
      <c r="G11" s="158"/>
      <c r="H11" s="158"/>
      <c r="I11" s="159"/>
      <c r="J11" s="1"/>
      <c r="K11" s="1"/>
      <c r="L11" s="1"/>
      <c r="M11" s="1"/>
      <c r="N11" s="1"/>
      <c r="O11" s="1"/>
      <c r="P11" s="1"/>
      <c r="Q11" s="1"/>
      <c r="R11" s="1"/>
      <c r="S11" s="1"/>
      <c r="T11" s="1"/>
      <c r="U11" s="1"/>
      <c r="V11" s="1"/>
      <c r="W11" s="1"/>
      <c r="X11" s="1"/>
      <c r="Y11" s="1"/>
      <c r="Z11" s="1"/>
    </row>
    <row r="12" spans="1:26" ht="12.75" customHeight="1">
      <c r="A12" s="157"/>
      <c r="B12" s="158"/>
      <c r="C12" s="158"/>
      <c r="D12" s="158"/>
      <c r="E12" s="158"/>
      <c r="F12" s="158"/>
      <c r="G12" s="158"/>
      <c r="H12" s="158"/>
      <c r="I12" s="159"/>
      <c r="J12" s="1"/>
      <c r="K12" s="1"/>
      <c r="L12" s="1"/>
      <c r="M12" s="1"/>
      <c r="N12" s="1"/>
      <c r="O12" s="1"/>
      <c r="P12" s="1"/>
      <c r="Q12" s="1"/>
      <c r="R12" s="1"/>
      <c r="S12" s="1"/>
      <c r="T12" s="1"/>
      <c r="U12" s="1"/>
      <c r="V12" s="1"/>
      <c r="W12" s="1"/>
      <c r="X12" s="1"/>
      <c r="Y12" s="1"/>
      <c r="Z12" s="1"/>
    </row>
    <row r="13" spans="1:26" ht="12.75" customHeight="1">
      <c r="A13" s="157"/>
      <c r="B13" s="158"/>
      <c r="C13" s="158"/>
      <c r="D13" s="158"/>
      <c r="E13" s="158"/>
      <c r="F13" s="158"/>
      <c r="G13" s="158"/>
      <c r="H13" s="158"/>
      <c r="I13" s="159"/>
      <c r="J13" s="1"/>
      <c r="K13" s="1"/>
      <c r="L13" s="1"/>
      <c r="M13" s="1"/>
      <c r="N13" s="1"/>
      <c r="O13" s="1"/>
      <c r="P13" s="1"/>
      <c r="Q13" s="1"/>
      <c r="R13" s="1"/>
      <c r="S13" s="1"/>
      <c r="T13" s="1"/>
      <c r="U13" s="1"/>
      <c r="V13" s="1"/>
      <c r="W13" s="1"/>
      <c r="X13" s="1"/>
      <c r="Y13" s="1"/>
      <c r="Z13" s="1"/>
    </row>
    <row r="14" spans="1:26" ht="12.75" customHeight="1">
      <c r="A14" s="160"/>
      <c r="B14" s="161"/>
      <c r="C14" s="161"/>
      <c r="D14" s="161"/>
      <c r="E14" s="161"/>
      <c r="F14" s="161"/>
      <c r="G14" s="161"/>
      <c r="H14" s="161"/>
      <c r="I14" s="162"/>
      <c r="J14" s="1"/>
      <c r="K14" s="1"/>
      <c r="L14" s="1"/>
      <c r="M14" s="1"/>
      <c r="N14" s="1"/>
      <c r="O14" s="1"/>
      <c r="P14" s="1"/>
      <c r="Q14" s="1"/>
      <c r="R14" s="1"/>
      <c r="S14" s="1"/>
      <c r="T14" s="1"/>
      <c r="U14" s="1"/>
      <c r="V14" s="1"/>
      <c r="W14" s="1"/>
      <c r="X14" s="1"/>
      <c r="Y14" s="1"/>
      <c r="Z14" s="1"/>
    </row>
    <row r="15" spans="1:26" ht="12.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c r="A16" s="5"/>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c r="A17" s="166" t="s">
        <v>48</v>
      </c>
      <c r="B17" s="166" t="s">
        <v>49</v>
      </c>
      <c r="C17" s="166" t="s">
        <v>50</v>
      </c>
      <c r="D17" s="166" t="s">
        <v>51</v>
      </c>
      <c r="E17" s="166" t="s">
        <v>52</v>
      </c>
      <c r="F17" s="169" t="s">
        <v>53</v>
      </c>
      <c r="G17" s="155"/>
      <c r="H17" s="155"/>
      <c r="I17" s="156"/>
      <c r="J17" s="1"/>
      <c r="K17" s="1"/>
      <c r="L17" s="1"/>
      <c r="M17" s="1"/>
      <c r="N17" s="1"/>
      <c r="O17" s="1"/>
      <c r="P17" s="1"/>
      <c r="Q17" s="1"/>
      <c r="R17" s="1"/>
      <c r="S17" s="1"/>
      <c r="T17" s="1"/>
      <c r="U17" s="1"/>
      <c r="V17" s="1"/>
      <c r="W17" s="1"/>
      <c r="X17" s="1"/>
      <c r="Y17" s="1"/>
      <c r="Z17" s="1"/>
    </row>
    <row r="18" spans="1:26" ht="12.75" customHeight="1">
      <c r="A18" s="167"/>
      <c r="B18" s="167"/>
      <c r="C18" s="167"/>
      <c r="D18" s="167"/>
      <c r="E18" s="167"/>
      <c r="F18" s="157"/>
      <c r="G18" s="158"/>
      <c r="H18" s="158"/>
      <c r="I18" s="159"/>
      <c r="J18" s="1"/>
      <c r="K18" s="1"/>
      <c r="L18" s="1"/>
      <c r="M18" s="1"/>
      <c r="N18" s="1"/>
      <c r="O18" s="1"/>
      <c r="P18" s="1"/>
      <c r="Q18" s="1"/>
      <c r="R18" s="1"/>
      <c r="S18" s="1"/>
      <c r="T18" s="1"/>
      <c r="U18" s="1"/>
      <c r="V18" s="1"/>
      <c r="W18" s="1"/>
      <c r="X18" s="1"/>
      <c r="Y18" s="1"/>
      <c r="Z18" s="1"/>
    </row>
    <row r="19" spans="1:26" ht="12.75" customHeight="1">
      <c r="A19" s="168"/>
      <c r="B19" s="168"/>
      <c r="C19" s="168"/>
      <c r="D19" s="168"/>
      <c r="E19" s="168"/>
      <c r="F19" s="160"/>
      <c r="G19" s="161"/>
      <c r="H19" s="161"/>
      <c r="I19" s="162"/>
      <c r="J19" s="1"/>
      <c r="K19" s="1"/>
      <c r="L19" s="1"/>
      <c r="M19" s="1"/>
      <c r="N19" s="1"/>
      <c r="O19" s="1"/>
      <c r="P19" s="1"/>
      <c r="Q19" s="1"/>
      <c r="R19" s="1"/>
      <c r="S19" s="1"/>
      <c r="T19" s="1"/>
      <c r="U19" s="1"/>
      <c r="V19" s="1"/>
      <c r="W19" s="1"/>
      <c r="X19" s="1"/>
      <c r="Y19" s="1"/>
      <c r="Z19" s="1"/>
    </row>
    <row r="20" spans="1:26" ht="12.75" customHeight="1">
      <c r="A20" s="1"/>
      <c r="B20" s="11"/>
      <c r="C20" s="11"/>
      <c r="D20" s="12"/>
      <c r="E20" s="12"/>
      <c r="F20" s="12"/>
      <c r="G20" s="1"/>
      <c r="H20" s="1"/>
      <c r="I20" s="1"/>
      <c r="J20" s="1"/>
      <c r="K20" s="1"/>
      <c r="L20" s="1"/>
      <c r="M20" s="1"/>
      <c r="N20" s="1"/>
      <c r="O20" s="1"/>
      <c r="P20" s="1"/>
      <c r="Q20" s="1"/>
      <c r="R20" s="1"/>
      <c r="S20" s="1"/>
      <c r="T20" s="1"/>
      <c r="U20" s="1"/>
      <c r="V20" s="1"/>
      <c r="W20" s="1"/>
      <c r="X20" s="1"/>
      <c r="Y20" s="1"/>
      <c r="Z20" s="1"/>
    </row>
    <row r="21" spans="1:26" ht="12.75" customHeight="1">
      <c r="A21" s="13" t="s">
        <v>54</v>
      </c>
      <c r="B21" s="25">
        <v>3000</v>
      </c>
      <c r="C21" s="26">
        <v>0.125</v>
      </c>
      <c r="D21" s="27">
        <f>C21*B21</f>
        <v>375</v>
      </c>
      <c r="E21" s="28">
        <f>D21+B21</f>
        <v>3375</v>
      </c>
      <c r="F21" s="189" t="s">
        <v>55</v>
      </c>
      <c r="G21" s="141"/>
      <c r="H21" s="141"/>
      <c r="I21" s="139"/>
      <c r="J21" s="1"/>
      <c r="K21" s="1"/>
      <c r="L21" s="1"/>
      <c r="M21" s="1"/>
      <c r="N21" s="1"/>
      <c r="O21" s="1"/>
      <c r="P21" s="1"/>
      <c r="Q21" s="1"/>
      <c r="R21" s="1"/>
      <c r="S21" s="1"/>
      <c r="T21" s="1"/>
      <c r="U21" s="1"/>
      <c r="V21" s="1"/>
      <c r="W21" s="1"/>
      <c r="X21" s="1"/>
      <c r="Y21" s="1"/>
      <c r="Z21" s="1"/>
    </row>
    <row r="22" spans="1:26" ht="12.75" customHeight="1">
      <c r="A22" s="18"/>
      <c r="B22" s="29"/>
      <c r="C22" s="19"/>
      <c r="D22" s="19"/>
      <c r="E22" s="19"/>
      <c r="F22" s="192">
        <v>15000</v>
      </c>
      <c r="G22" s="141"/>
      <c r="H22" s="141"/>
      <c r="I22" s="139"/>
      <c r="J22" s="1"/>
      <c r="K22" s="1"/>
      <c r="L22" s="1"/>
      <c r="M22" s="1"/>
      <c r="N22" s="1"/>
      <c r="O22" s="1"/>
      <c r="P22" s="1"/>
      <c r="Q22" s="1"/>
      <c r="R22" s="1"/>
      <c r="S22" s="1"/>
      <c r="T22" s="1"/>
      <c r="U22" s="1"/>
      <c r="V22" s="1"/>
      <c r="W22" s="1"/>
      <c r="X22" s="1"/>
      <c r="Y22" s="1"/>
      <c r="Z22" s="1"/>
    </row>
    <row r="23" spans="1:26" ht="12.75" customHeight="1">
      <c r="A23" s="13" t="s">
        <v>56</v>
      </c>
      <c r="B23" s="25">
        <v>1500</v>
      </c>
      <c r="C23" s="26">
        <v>0.125</v>
      </c>
      <c r="D23" s="27">
        <f>C23*B23</f>
        <v>187.5</v>
      </c>
      <c r="E23" s="28">
        <f>D23+B23</f>
        <v>1687.5</v>
      </c>
      <c r="F23" s="188"/>
      <c r="G23" s="141"/>
      <c r="H23" s="141"/>
      <c r="I23" s="139"/>
      <c r="J23" s="1"/>
      <c r="K23" s="1"/>
      <c r="L23" s="1"/>
      <c r="M23" s="1"/>
      <c r="N23" s="1"/>
      <c r="O23" s="1"/>
      <c r="P23" s="1"/>
      <c r="Q23" s="1"/>
      <c r="R23" s="1"/>
      <c r="S23" s="1"/>
      <c r="T23" s="1"/>
      <c r="U23" s="1"/>
      <c r="V23" s="1"/>
      <c r="W23" s="1"/>
      <c r="X23" s="1"/>
      <c r="Y23" s="1"/>
      <c r="Z23" s="1"/>
    </row>
    <row r="24" spans="1:26" ht="12.75" customHeight="1">
      <c r="A24" s="18"/>
      <c r="B24" s="29"/>
      <c r="C24" s="19"/>
      <c r="D24" s="19"/>
      <c r="E24" s="19"/>
      <c r="F24" s="29"/>
      <c r="G24" s="29"/>
      <c r="H24" s="29"/>
      <c r="I24" s="30"/>
      <c r="J24" s="1"/>
      <c r="K24" s="1"/>
      <c r="L24" s="1"/>
      <c r="M24" s="1"/>
      <c r="N24" s="1"/>
      <c r="O24" s="1"/>
      <c r="P24" s="1"/>
      <c r="Q24" s="1"/>
      <c r="R24" s="1"/>
      <c r="S24" s="1"/>
      <c r="T24" s="1"/>
      <c r="U24" s="1"/>
      <c r="V24" s="1"/>
      <c r="W24" s="1"/>
      <c r="X24" s="1"/>
      <c r="Y24" s="1"/>
      <c r="Z24" s="1"/>
    </row>
    <row r="25" spans="1:26" ht="12.75" customHeight="1">
      <c r="A25" s="13" t="s">
        <v>57</v>
      </c>
      <c r="B25" s="27">
        <v>568.9</v>
      </c>
      <c r="C25" s="26">
        <v>0.125</v>
      </c>
      <c r="D25" s="27">
        <f>C25*B25</f>
        <v>71.112499999999997</v>
      </c>
      <c r="E25" s="28">
        <f>D25+B25</f>
        <v>640.01249999999993</v>
      </c>
      <c r="F25" s="189" t="s">
        <v>52</v>
      </c>
      <c r="G25" s="141"/>
      <c r="H25" s="141"/>
      <c r="I25" s="139"/>
      <c r="J25" s="1"/>
      <c r="K25" s="1"/>
      <c r="L25" s="1"/>
      <c r="M25" s="1"/>
      <c r="N25" s="1"/>
      <c r="O25" s="1"/>
      <c r="P25" s="1"/>
      <c r="Q25" s="1"/>
      <c r="R25" s="1"/>
      <c r="S25" s="1"/>
      <c r="T25" s="1"/>
      <c r="U25" s="1"/>
      <c r="V25" s="1"/>
      <c r="W25" s="1"/>
      <c r="X25" s="1"/>
      <c r="Y25" s="1"/>
      <c r="Z25" s="1"/>
    </row>
    <row r="26" spans="1:26" ht="12.75" customHeight="1">
      <c r="A26" s="18"/>
      <c r="B26" s="29"/>
      <c r="C26" s="19"/>
      <c r="D26" s="19"/>
      <c r="E26" s="19"/>
      <c r="F26" s="190">
        <f>E21+E23+E25+E27+E29+E31</f>
        <v>8704.8449999999993</v>
      </c>
      <c r="G26" s="141"/>
      <c r="H26" s="141"/>
      <c r="I26" s="139"/>
      <c r="J26" s="1"/>
      <c r="K26" s="1"/>
      <c r="L26" s="1"/>
      <c r="M26" s="1"/>
      <c r="N26" s="1"/>
      <c r="O26" s="1"/>
      <c r="P26" s="1"/>
      <c r="Q26" s="1"/>
      <c r="R26" s="1"/>
      <c r="S26" s="1"/>
      <c r="T26" s="1"/>
      <c r="U26" s="1"/>
      <c r="V26" s="1"/>
      <c r="W26" s="1"/>
      <c r="X26" s="1"/>
      <c r="Y26" s="1"/>
      <c r="Z26" s="1"/>
    </row>
    <row r="27" spans="1:26" ht="12.75" customHeight="1">
      <c r="A27" s="13" t="s">
        <v>58</v>
      </c>
      <c r="B27" s="25">
        <v>1478</v>
      </c>
      <c r="C27" s="26">
        <v>0.125</v>
      </c>
      <c r="D27" s="27">
        <f>C27*B27</f>
        <v>184.75</v>
      </c>
      <c r="E27" s="28">
        <f>D27+B27</f>
        <v>1662.75</v>
      </c>
      <c r="F27" s="188"/>
      <c r="G27" s="141"/>
      <c r="H27" s="141"/>
      <c r="I27" s="139"/>
      <c r="J27" s="1"/>
      <c r="K27" s="1"/>
      <c r="L27" s="1"/>
      <c r="M27" s="1"/>
      <c r="N27" s="1"/>
      <c r="O27" s="1"/>
      <c r="P27" s="1"/>
      <c r="Q27" s="1"/>
      <c r="R27" s="1"/>
      <c r="S27" s="1"/>
      <c r="T27" s="1"/>
      <c r="U27" s="1"/>
      <c r="V27" s="1"/>
      <c r="W27" s="1"/>
      <c r="X27" s="1"/>
      <c r="Y27" s="1"/>
      <c r="Z27" s="1"/>
    </row>
    <row r="28" spans="1:26" ht="12.75" customHeight="1">
      <c r="A28" s="18"/>
      <c r="B28" s="29"/>
      <c r="C28" s="31"/>
      <c r="D28" s="19"/>
      <c r="E28" s="19"/>
      <c r="F28" s="29"/>
      <c r="G28" s="29"/>
      <c r="H28" s="29"/>
      <c r="I28" s="30"/>
      <c r="J28" s="1"/>
      <c r="K28" s="1"/>
      <c r="L28" s="1"/>
      <c r="M28" s="1"/>
      <c r="N28" s="1"/>
      <c r="O28" s="1"/>
      <c r="P28" s="1"/>
      <c r="Q28" s="1"/>
      <c r="R28" s="1"/>
      <c r="S28" s="1"/>
      <c r="T28" s="1"/>
      <c r="U28" s="1"/>
      <c r="V28" s="1"/>
      <c r="W28" s="1"/>
      <c r="X28" s="1"/>
      <c r="Y28" s="1"/>
      <c r="Z28" s="1"/>
    </row>
    <row r="29" spans="1:26" ht="12.75" customHeight="1">
      <c r="A29" s="13" t="s">
        <v>59</v>
      </c>
      <c r="B29" s="25">
        <v>678.34</v>
      </c>
      <c r="C29" s="26">
        <v>0.125</v>
      </c>
      <c r="D29" s="27">
        <f>C29*B29</f>
        <v>84.792500000000004</v>
      </c>
      <c r="E29" s="28">
        <f>D29+B29</f>
        <v>763.13250000000005</v>
      </c>
      <c r="F29" s="189" t="s">
        <v>60</v>
      </c>
      <c r="G29" s="141"/>
      <c r="H29" s="141"/>
      <c r="I29" s="139"/>
      <c r="J29" s="1"/>
      <c r="K29" s="1"/>
      <c r="L29" s="1"/>
      <c r="M29" s="1"/>
      <c r="N29" s="1"/>
      <c r="O29" s="1"/>
      <c r="P29" s="1"/>
      <c r="Q29" s="1"/>
      <c r="R29" s="1"/>
      <c r="S29" s="1"/>
      <c r="T29" s="1"/>
      <c r="U29" s="1"/>
      <c r="V29" s="1"/>
      <c r="W29" s="1"/>
      <c r="X29" s="1"/>
      <c r="Y29" s="1"/>
      <c r="Z29" s="1"/>
    </row>
    <row r="30" spans="1:26" ht="12.75" customHeight="1">
      <c r="A30" s="18"/>
      <c r="B30" s="29"/>
      <c r="C30" s="19"/>
      <c r="D30" s="19"/>
      <c r="E30" s="19"/>
      <c r="F30" s="190">
        <f>F22-F26</f>
        <v>6295.1550000000007</v>
      </c>
      <c r="G30" s="141"/>
      <c r="H30" s="141"/>
      <c r="I30" s="139"/>
      <c r="J30" s="1"/>
      <c r="K30" s="1"/>
      <c r="L30" s="1"/>
      <c r="M30" s="1"/>
      <c r="N30" s="1"/>
      <c r="O30" s="1"/>
      <c r="P30" s="1"/>
      <c r="Q30" s="1"/>
      <c r="R30" s="1"/>
      <c r="S30" s="1"/>
      <c r="T30" s="1"/>
      <c r="U30" s="1"/>
      <c r="V30" s="1"/>
      <c r="W30" s="1"/>
      <c r="X30" s="1"/>
      <c r="Y30" s="1"/>
      <c r="Z30" s="1"/>
    </row>
    <row r="31" spans="1:26" ht="12.75" customHeight="1">
      <c r="A31" s="13" t="s">
        <v>61</v>
      </c>
      <c r="B31" s="32">
        <v>512.4</v>
      </c>
      <c r="C31" s="33">
        <v>0.125</v>
      </c>
      <c r="D31" s="27">
        <f>C31*B31</f>
        <v>64.05</v>
      </c>
      <c r="E31" s="28">
        <f>D31+B31</f>
        <v>576.44999999999993</v>
      </c>
      <c r="F31" s="188"/>
      <c r="G31" s="141"/>
      <c r="H31" s="141"/>
      <c r="I31" s="139"/>
      <c r="J31" s="1"/>
      <c r="K31" s="1"/>
      <c r="L31" s="1"/>
      <c r="M31" s="1"/>
      <c r="N31" s="1"/>
      <c r="O31" s="1"/>
      <c r="P31" s="1"/>
      <c r="Q31" s="1"/>
      <c r="R31" s="1"/>
      <c r="S31" s="1"/>
      <c r="T31" s="1"/>
      <c r="U31" s="1"/>
      <c r="V31" s="1"/>
      <c r="W31" s="1"/>
      <c r="X31" s="1"/>
      <c r="Y31" s="1"/>
      <c r="Z31" s="1"/>
    </row>
    <row r="32" spans="1:26" ht="12.75" customHeight="1">
      <c r="A32" s="191" t="s">
        <v>62</v>
      </c>
      <c r="B32" s="184">
        <f>SUM(B21:B31)</f>
        <v>7737.6399999999994</v>
      </c>
      <c r="C32" s="34"/>
      <c r="D32" s="177">
        <f t="shared" ref="D32:E32" si="0">SUM(D21:D31)</f>
        <v>967.20499999999993</v>
      </c>
      <c r="E32" s="184">
        <f t="shared" si="0"/>
        <v>8704.8449999999993</v>
      </c>
      <c r="F32" s="34"/>
      <c r="G32" s="34"/>
      <c r="H32" s="179"/>
      <c r="I32" s="173"/>
      <c r="J32" s="1"/>
      <c r="K32" s="1"/>
      <c r="L32" s="1"/>
      <c r="M32" s="1"/>
      <c r="N32" s="1"/>
      <c r="O32" s="1"/>
      <c r="P32" s="1"/>
      <c r="Q32" s="1"/>
      <c r="R32" s="1"/>
      <c r="S32" s="1"/>
      <c r="T32" s="1"/>
      <c r="U32" s="1"/>
      <c r="V32" s="1"/>
      <c r="W32" s="1"/>
      <c r="X32" s="1"/>
      <c r="Y32" s="1"/>
      <c r="Z32" s="1"/>
    </row>
    <row r="33" spans="1:26" ht="12.75" customHeight="1">
      <c r="A33" s="178"/>
      <c r="B33" s="178"/>
      <c r="C33" s="35"/>
      <c r="D33" s="178"/>
      <c r="E33" s="178"/>
      <c r="F33" s="35"/>
      <c r="G33" s="35"/>
      <c r="H33" s="174"/>
      <c r="I33" s="176"/>
      <c r="J33" s="1"/>
      <c r="K33" s="1"/>
      <c r="L33" s="1"/>
      <c r="M33" s="1"/>
      <c r="N33" s="1"/>
      <c r="O33" s="1"/>
      <c r="P33" s="1"/>
      <c r="Q33" s="1"/>
      <c r="R33" s="1"/>
      <c r="S33" s="1"/>
      <c r="T33" s="1"/>
      <c r="U33" s="1"/>
      <c r="V33" s="1"/>
      <c r="W33" s="1"/>
      <c r="X33" s="1"/>
      <c r="Y33" s="1"/>
      <c r="Z33" s="1"/>
    </row>
    <row r="34" spans="1:26" ht="12.75" customHeight="1">
      <c r="A34" s="22"/>
      <c r="B34" s="22"/>
      <c r="C34" s="22"/>
      <c r="D34" s="22"/>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22"/>
      <c r="C35" s="22"/>
      <c r="D35" s="22"/>
      <c r="E35" s="185"/>
      <c r="F35" s="153"/>
      <c r="G35" s="153"/>
      <c r="H35" s="153"/>
      <c r="I35" s="143"/>
      <c r="J35" s="1"/>
      <c r="K35" s="1"/>
      <c r="L35" s="1"/>
      <c r="M35" s="1"/>
      <c r="N35" s="1"/>
      <c r="O35" s="1"/>
      <c r="P35" s="1"/>
      <c r="Q35" s="1"/>
      <c r="R35" s="1"/>
      <c r="S35" s="1"/>
      <c r="T35" s="1"/>
      <c r="U35" s="1"/>
      <c r="V35" s="1"/>
      <c r="W35" s="1"/>
      <c r="X35" s="1"/>
      <c r="Y35" s="1"/>
      <c r="Z35" s="1"/>
    </row>
    <row r="36" spans="1:26" ht="15" customHeight="1">
      <c r="A36" s="183" t="s">
        <v>49</v>
      </c>
      <c r="B36" s="153"/>
      <c r="C36" s="153"/>
      <c r="D36" s="143"/>
      <c r="E36" s="1"/>
      <c r="F36" s="186"/>
      <c r="G36" s="153"/>
      <c r="H36" s="143"/>
      <c r="I36" s="1"/>
      <c r="J36" s="1"/>
      <c r="K36" s="1"/>
      <c r="L36" s="1"/>
      <c r="M36" s="1"/>
      <c r="N36" s="1"/>
      <c r="O36" s="1"/>
      <c r="P36" s="1"/>
      <c r="Q36" s="1"/>
      <c r="R36" s="1"/>
      <c r="S36" s="1"/>
      <c r="T36" s="1"/>
      <c r="U36" s="1"/>
      <c r="V36" s="1"/>
      <c r="W36" s="1"/>
      <c r="X36" s="1"/>
      <c r="Y36" s="1"/>
      <c r="Z36" s="1"/>
    </row>
    <row r="37" spans="1:26" ht="12.75" customHeight="1">
      <c r="A37" s="11"/>
      <c r="B37" s="23"/>
      <c r="C37" s="23"/>
      <c r="D37" s="23"/>
      <c r="E37" s="187"/>
      <c r="F37" s="153"/>
      <c r="G37" s="153"/>
      <c r="H37" s="153"/>
      <c r="I37" s="143"/>
      <c r="J37" s="1"/>
      <c r="K37" s="1"/>
      <c r="L37" s="1"/>
      <c r="M37" s="1"/>
      <c r="N37" s="1"/>
      <c r="O37" s="1"/>
      <c r="P37" s="1"/>
      <c r="Q37" s="1"/>
      <c r="R37" s="1"/>
      <c r="S37" s="1"/>
      <c r="T37" s="1"/>
      <c r="U37" s="1"/>
      <c r="V37" s="1"/>
      <c r="W37" s="1"/>
      <c r="X37" s="1"/>
      <c r="Y37" s="1"/>
      <c r="Z37" s="1"/>
    </row>
    <row r="38" spans="1:26" ht="15" customHeight="1">
      <c r="A38" s="183" t="s">
        <v>63</v>
      </c>
      <c r="B38" s="153"/>
      <c r="C38" s="153"/>
      <c r="D38" s="143"/>
      <c r="E38" s="36"/>
      <c r="F38" s="36"/>
      <c r="G38" s="36"/>
      <c r="H38" s="36"/>
      <c r="I38" s="36"/>
      <c r="J38" s="1"/>
      <c r="K38" s="1"/>
      <c r="L38" s="1"/>
      <c r="M38" s="1"/>
      <c r="N38" s="1"/>
      <c r="O38" s="1"/>
      <c r="P38" s="1"/>
      <c r="Q38" s="1"/>
      <c r="R38" s="1"/>
      <c r="S38" s="1"/>
      <c r="T38" s="1"/>
      <c r="U38" s="1"/>
      <c r="V38" s="1"/>
      <c r="W38" s="1"/>
      <c r="X38" s="1"/>
      <c r="Y38" s="1"/>
      <c r="Z38" s="1"/>
    </row>
    <row r="39" spans="1:26" ht="12.75" customHeight="1">
      <c r="A39" s="11"/>
      <c r="B39" s="23"/>
      <c r="C39" s="23"/>
      <c r="D39" s="23"/>
      <c r="E39" s="187"/>
      <c r="F39" s="153"/>
      <c r="G39" s="153"/>
      <c r="H39" s="153"/>
      <c r="I39" s="143"/>
      <c r="J39" s="1"/>
      <c r="K39" s="1"/>
      <c r="L39" s="1"/>
      <c r="M39" s="1"/>
      <c r="N39" s="1"/>
      <c r="O39" s="1"/>
      <c r="P39" s="1"/>
      <c r="Q39" s="1"/>
      <c r="R39" s="1"/>
      <c r="S39" s="1"/>
      <c r="T39" s="1"/>
      <c r="U39" s="1"/>
      <c r="V39" s="1"/>
      <c r="W39" s="1"/>
      <c r="X39" s="1"/>
      <c r="Y39" s="1"/>
      <c r="Z39" s="1"/>
    </row>
    <row r="40" spans="1:26" ht="15" customHeight="1">
      <c r="A40" s="183" t="s">
        <v>64</v>
      </c>
      <c r="B40" s="153"/>
      <c r="C40" s="153"/>
      <c r="D40" s="143"/>
      <c r="E40" s="36"/>
      <c r="F40" s="36"/>
      <c r="G40" s="36"/>
      <c r="H40" s="36"/>
      <c r="I40" s="36"/>
      <c r="J40" s="1"/>
      <c r="K40" s="1"/>
      <c r="L40" s="1"/>
      <c r="M40" s="1"/>
      <c r="N40" s="1"/>
      <c r="O40" s="1"/>
      <c r="P40" s="1"/>
      <c r="Q40" s="1"/>
      <c r="R40" s="1"/>
      <c r="S40" s="1"/>
      <c r="T40" s="1"/>
      <c r="U40" s="1"/>
      <c r="V40" s="1"/>
      <c r="W40" s="1"/>
      <c r="X40" s="1"/>
      <c r="Y40" s="1"/>
      <c r="Z40" s="1"/>
    </row>
    <row r="41" spans="1:26" ht="12.75" customHeight="1">
      <c r="A41" s="1"/>
      <c r="B41" s="7"/>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7"/>
      <c r="B42" s="7"/>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7"/>
      <c r="B43" s="7"/>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23" t="s">
        <v>49</v>
      </c>
      <c r="B44" s="7"/>
      <c r="C44" s="1"/>
      <c r="D44" s="1"/>
      <c r="E44" s="3"/>
      <c r="F44" s="3"/>
      <c r="G44" s="3"/>
      <c r="H44" s="3"/>
      <c r="I44" s="1"/>
      <c r="J44" s="1"/>
      <c r="K44" s="1"/>
      <c r="L44" s="1"/>
      <c r="M44" s="1"/>
      <c r="N44" s="1"/>
      <c r="O44" s="1"/>
      <c r="P44" s="1"/>
      <c r="Q44" s="1"/>
      <c r="R44" s="1"/>
      <c r="S44" s="1"/>
      <c r="T44" s="1"/>
      <c r="U44" s="1"/>
      <c r="V44" s="1"/>
      <c r="W44" s="1"/>
      <c r="X44" s="1"/>
      <c r="Y44" s="1"/>
      <c r="Z44" s="1"/>
    </row>
    <row r="45" spans="1:26" ht="15.75" customHeight="1">
      <c r="A45" s="23" t="s">
        <v>65</v>
      </c>
      <c r="B45" s="7"/>
      <c r="C45" s="1"/>
      <c r="D45" s="1"/>
      <c r="E45" s="24"/>
      <c r="F45" s="24"/>
      <c r="G45" s="24"/>
      <c r="H45" s="24"/>
      <c r="I45" s="1"/>
      <c r="J45" s="1"/>
      <c r="K45" s="1"/>
      <c r="L45" s="1"/>
      <c r="M45" s="1"/>
      <c r="N45" s="1"/>
      <c r="O45" s="1"/>
      <c r="P45" s="1"/>
      <c r="Q45" s="1"/>
      <c r="R45" s="1"/>
      <c r="S45" s="1"/>
      <c r="T45" s="1"/>
      <c r="U45" s="1"/>
      <c r="V45" s="1"/>
      <c r="W45" s="1"/>
      <c r="X45" s="1"/>
      <c r="Y45" s="1"/>
      <c r="Z45" s="1"/>
    </row>
    <row r="46" spans="1:26" ht="15.75" customHeight="1">
      <c r="A46" s="23" t="s">
        <v>66</v>
      </c>
      <c r="B46" s="7"/>
      <c r="C46" s="1"/>
      <c r="D46" s="1"/>
      <c r="E46" s="24"/>
      <c r="F46" s="24"/>
      <c r="G46" s="24"/>
      <c r="H46" s="24"/>
      <c r="I46" s="1"/>
      <c r="J46" s="1"/>
      <c r="K46" s="1"/>
      <c r="L46" s="1"/>
      <c r="M46" s="1"/>
      <c r="N46" s="1"/>
      <c r="O46" s="1"/>
      <c r="P46" s="1"/>
      <c r="Q46" s="1"/>
      <c r="R46" s="1"/>
      <c r="S46" s="1"/>
      <c r="T46" s="1"/>
      <c r="U46" s="1"/>
      <c r="V46" s="1"/>
      <c r="W46" s="1"/>
      <c r="X46" s="1"/>
      <c r="Y46" s="1"/>
      <c r="Z46" s="1"/>
    </row>
    <row r="47" spans="1:26" ht="15.75" customHeight="1">
      <c r="A47" s="23" t="s">
        <v>67</v>
      </c>
      <c r="B47" s="7"/>
      <c r="C47" s="1"/>
      <c r="D47" s="1"/>
      <c r="E47" s="24"/>
      <c r="F47" s="24"/>
      <c r="G47" s="24"/>
      <c r="H47" s="24"/>
      <c r="I47" s="1"/>
      <c r="J47" s="1"/>
      <c r="K47" s="1"/>
      <c r="L47" s="1"/>
      <c r="M47" s="1"/>
      <c r="N47" s="1"/>
      <c r="O47" s="1"/>
      <c r="P47" s="1"/>
      <c r="Q47" s="1"/>
      <c r="R47" s="1"/>
      <c r="S47" s="1"/>
      <c r="T47" s="1"/>
      <c r="U47" s="1"/>
      <c r="V47" s="1"/>
      <c r="W47" s="1"/>
      <c r="X47" s="1"/>
      <c r="Y47" s="1"/>
      <c r="Z47" s="1"/>
    </row>
    <row r="48" spans="1:26" ht="15.75" customHeight="1">
      <c r="A48" s="23"/>
      <c r="B48" s="7"/>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22"/>
      <c r="B49" s="7"/>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7" t="s">
        <v>21</v>
      </c>
      <c r="B51" s="7"/>
      <c r="C51" s="8"/>
      <c r="D51" s="8"/>
      <c r="E51" s="8"/>
      <c r="F51" s="8"/>
      <c r="G51" s="9" t="s">
        <v>22</v>
      </c>
      <c r="H51" s="10"/>
      <c r="I51" s="3"/>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0">
    <mergeCell ref="B2:H2"/>
    <mergeCell ref="A6:I8"/>
    <mergeCell ref="A9:I14"/>
    <mergeCell ref="A17:A19"/>
    <mergeCell ref="B17:B19"/>
    <mergeCell ref="C17:C19"/>
    <mergeCell ref="D17:D19"/>
    <mergeCell ref="E17:E19"/>
    <mergeCell ref="F17:I19"/>
    <mergeCell ref="F21:I21"/>
    <mergeCell ref="F22:I22"/>
    <mergeCell ref="F23:I23"/>
    <mergeCell ref="F25:I25"/>
    <mergeCell ref="F26:I26"/>
    <mergeCell ref="F27:I27"/>
    <mergeCell ref="F29:I29"/>
    <mergeCell ref="F30:I30"/>
    <mergeCell ref="F31:I31"/>
    <mergeCell ref="A32:A33"/>
    <mergeCell ref="B32:B33"/>
    <mergeCell ref="D32:D33"/>
    <mergeCell ref="A38:D38"/>
    <mergeCell ref="A40:D40"/>
    <mergeCell ref="E32:E33"/>
    <mergeCell ref="H32:I33"/>
    <mergeCell ref="E35:I35"/>
    <mergeCell ref="A36:D36"/>
    <mergeCell ref="F36:H36"/>
    <mergeCell ref="E37:I37"/>
    <mergeCell ref="E39:I39"/>
  </mergeCells>
  <pageMargins left="0.7" right="0.7" top="0.75" bottom="0.75" header="0" footer="0"/>
  <pageSetup orientation="landscape"/>
  <headerFooter>
    <oddHeader>&amp;C&amp;A&amp;RUtilizzo di: Semplici Operatori matematici</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2.5703125" defaultRowHeight="15" customHeight="1"/>
  <cols>
    <col min="1" max="1" width="6.42578125" customWidth="1"/>
    <col min="2" max="2" width="11.85546875" customWidth="1"/>
    <col min="3" max="3" width="3.7109375" customWidth="1"/>
    <col min="4" max="4" width="10" customWidth="1"/>
    <col min="5" max="7" width="4.140625" customWidth="1"/>
    <col min="8" max="8" width="1.7109375" customWidth="1"/>
    <col min="9" max="9" width="4.140625" customWidth="1"/>
    <col min="10" max="26" width="3.5703125" customWidth="1"/>
  </cols>
  <sheetData>
    <row r="1" spans="1:26" ht="12.75" customHeight="1">
      <c r="A1" s="1"/>
      <c r="B1" s="1"/>
      <c r="C1" s="1"/>
      <c r="D1" s="1"/>
      <c r="E1" s="1"/>
      <c r="F1" s="1"/>
      <c r="G1" s="1"/>
      <c r="H1" s="1"/>
      <c r="I1" s="1"/>
      <c r="J1" s="1"/>
      <c r="K1" s="1"/>
      <c r="L1" s="1"/>
      <c r="M1" s="1"/>
      <c r="N1" s="1"/>
      <c r="O1" s="1"/>
      <c r="P1" s="1"/>
      <c r="Q1" s="1"/>
      <c r="R1" s="1"/>
      <c r="S1" s="1"/>
      <c r="T1" s="1"/>
      <c r="U1" s="1"/>
      <c r="V1" s="1"/>
      <c r="W1" s="1"/>
      <c r="X1" s="1"/>
      <c r="Y1" s="1"/>
      <c r="Z1" s="1"/>
    </row>
    <row r="2" spans="1:26" ht="26.25" customHeight="1">
      <c r="A2" s="1"/>
      <c r="B2" s="195" t="s">
        <v>68</v>
      </c>
      <c r="C2" s="181"/>
      <c r="D2" s="181"/>
      <c r="E2" s="181"/>
      <c r="F2" s="181"/>
      <c r="G2" s="181"/>
      <c r="H2" s="182"/>
      <c r="I2" s="1"/>
      <c r="J2" s="1"/>
      <c r="K2" s="1"/>
      <c r="L2" s="1"/>
      <c r="M2" s="1"/>
      <c r="N2" s="1"/>
      <c r="O2" s="1"/>
      <c r="P2" s="1"/>
      <c r="Q2" s="1"/>
      <c r="R2" s="1"/>
      <c r="S2" s="1"/>
      <c r="T2" s="1"/>
      <c r="U2" s="1"/>
      <c r="V2" s="1"/>
      <c r="W2" s="1"/>
      <c r="X2" s="1"/>
      <c r="Y2" s="1"/>
      <c r="Z2" s="1"/>
    </row>
    <row r="3" spans="1:26" ht="12.75" customHeight="1">
      <c r="A3" s="1"/>
      <c r="B3" s="1"/>
      <c r="C3" s="1"/>
      <c r="D3" s="1"/>
      <c r="E3" s="1"/>
      <c r="F3" s="1"/>
      <c r="G3" s="1"/>
      <c r="H3" s="1"/>
      <c r="I3" s="1"/>
      <c r="J3" s="1"/>
      <c r="K3" s="1"/>
      <c r="L3" s="1"/>
      <c r="M3" s="1"/>
      <c r="N3" s="1"/>
      <c r="O3" s="1"/>
      <c r="P3" s="1"/>
      <c r="Q3" s="1"/>
      <c r="R3" s="1"/>
      <c r="S3" s="1"/>
      <c r="T3" s="1"/>
      <c r="U3" s="1"/>
      <c r="V3" s="1"/>
      <c r="W3" s="1"/>
      <c r="X3" s="1"/>
      <c r="Y3" s="1"/>
      <c r="Z3" s="1"/>
    </row>
    <row r="4" spans="1:26" ht="12.75" customHeight="1">
      <c r="A4" s="1"/>
      <c r="B4" s="1"/>
      <c r="C4" s="1"/>
      <c r="D4" s="1"/>
      <c r="E4" s="1"/>
      <c r="F4" s="1"/>
      <c r="G4" s="1"/>
      <c r="H4" s="1"/>
      <c r="I4" s="1"/>
      <c r="J4" s="1"/>
      <c r="K4" s="1"/>
      <c r="L4" s="1"/>
      <c r="M4" s="1"/>
      <c r="N4" s="1"/>
      <c r="O4" s="1"/>
      <c r="P4" s="1"/>
      <c r="Q4" s="1"/>
      <c r="R4" s="1"/>
      <c r="S4" s="1"/>
      <c r="T4" s="1"/>
      <c r="U4" s="1"/>
      <c r="V4" s="1"/>
      <c r="W4" s="1"/>
      <c r="X4" s="1"/>
      <c r="Y4" s="1"/>
      <c r="Z4" s="1"/>
    </row>
    <row r="5" spans="1:26" ht="12.75" customHeight="1">
      <c r="A5" s="1"/>
      <c r="B5" s="1"/>
      <c r="C5" s="1"/>
      <c r="D5" s="1"/>
      <c r="E5" s="1"/>
      <c r="F5" s="1"/>
      <c r="G5" s="1"/>
      <c r="H5" s="1"/>
      <c r="I5" s="1"/>
      <c r="J5" s="1"/>
      <c r="K5" s="1"/>
      <c r="L5" s="1"/>
      <c r="M5" s="1"/>
      <c r="N5" s="1"/>
      <c r="O5" s="1"/>
      <c r="P5" s="1"/>
      <c r="Q5" s="1"/>
      <c r="R5" s="1"/>
      <c r="S5" s="1"/>
      <c r="T5" s="1"/>
      <c r="U5" s="1"/>
      <c r="V5" s="1"/>
      <c r="W5" s="1"/>
      <c r="X5" s="1"/>
      <c r="Y5" s="1"/>
      <c r="Z5" s="1"/>
    </row>
    <row r="6" spans="1:26" ht="12.75" customHeight="1">
      <c r="A6" s="154" t="s">
        <v>69</v>
      </c>
      <c r="B6" s="155"/>
      <c r="C6" s="155"/>
      <c r="D6" s="155"/>
      <c r="E6" s="155"/>
      <c r="F6" s="155"/>
      <c r="G6" s="155"/>
      <c r="H6" s="155"/>
      <c r="I6" s="156"/>
      <c r="J6" s="1"/>
      <c r="K6" s="1"/>
      <c r="L6" s="1"/>
      <c r="M6" s="1"/>
      <c r="N6" s="1"/>
      <c r="O6" s="1"/>
      <c r="P6" s="1"/>
      <c r="Q6" s="1"/>
      <c r="R6" s="1"/>
      <c r="S6" s="1"/>
      <c r="T6" s="1"/>
      <c r="U6" s="1"/>
      <c r="V6" s="1"/>
      <c r="W6" s="1"/>
      <c r="X6" s="1"/>
      <c r="Y6" s="1"/>
      <c r="Z6" s="1"/>
    </row>
    <row r="7" spans="1:26" ht="12.75" customHeight="1">
      <c r="A7" s="157"/>
      <c r="B7" s="158"/>
      <c r="C7" s="158"/>
      <c r="D7" s="158"/>
      <c r="E7" s="158"/>
      <c r="F7" s="158"/>
      <c r="G7" s="158"/>
      <c r="H7" s="158"/>
      <c r="I7" s="159"/>
      <c r="J7" s="1"/>
      <c r="K7" s="1"/>
      <c r="L7" s="1"/>
      <c r="M7" s="1"/>
      <c r="N7" s="1"/>
      <c r="O7" s="1"/>
      <c r="P7" s="1"/>
      <c r="Q7" s="1"/>
      <c r="R7" s="1"/>
      <c r="S7" s="1"/>
      <c r="T7" s="1"/>
      <c r="U7" s="1"/>
      <c r="V7" s="1"/>
      <c r="W7" s="1"/>
      <c r="X7" s="1"/>
      <c r="Y7" s="1"/>
      <c r="Z7" s="1"/>
    </row>
    <row r="8" spans="1:26" ht="22.5" customHeight="1">
      <c r="A8" s="160"/>
      <c r="B8" s="161"/>
      <c r="C8" s="161"/>
      <c r="D8" s="161"/>
      <c r="E8" s="161"/>
      <c r="F8" s="161"/>
      <c r="G8" s="161"/>
      <c r="H8" s="161"/>
      <c r="I8" s="162"/>
      <c r="J8" s="1"/>
      <c r="K8" s="1"/>
      <c r="L8" s="1"/>
      <c r="M8" s="1"/>
      <c r="N8" s="1"/>
      <c r="O8" s="1"/>
      <c r="P8" s="1"/>
      <c r="Q8" s="1"/>
      <c r="R8" s="1"/>
      <c r="S8" s="1"/>
      <c r="T8" s="1"/>
      <c r="U8" s="1"/>
      <c r="V8" s="1"/>
      <c r="W8" s="1"/>
      <c r="X8" s="1"/>
      <c r="Y8" s="1"/>
      <c r="Z8" s="1"/>
    </row>
    <row r="9" spans="1:26" ht="15.75" customHeight="1">
      <c r="A9" s="154" t="s">
        <v>70</v>
      </c>
      <c r="B9" s="155"/>
      <c r="C9" s="155"/>
      <c r="D9" s="155"/>
      <c r="E9" s="155"/>
      <c r="F9" s="155"/>
      <c r="G9" s="155"/>
      <c r="H9" s="155"/>
      <c r="I9" s="156"/>
      <c r="J9" s="1"/>
      <c r="K9" s="1"/>
      <c r="L9" s="1"/>
      <c r="M9" s="1"/>
      <c r="N9" s="1"/>
      <c r="O9" s="1"/>
      <c r="P9" s="1"/>
      <c r="Q9" s="1"/>
      <c r="R9" s="1"/>
      <c r="S9" s="1"/>
      <c r="T9" s="1"/>
      <c r="U9" s="1"/>
      <c r="V9" s="1"/>
      <c r="W9" s="1"/>
      <c r="X9" s="1"/>
      <c r="Y9" s="1"/>
      <c r="Z9" s="1"/>
    </row>
    <row r="10" spans="1:26" ht="12.75" customHeight="1">
      <c r="A10" s="157"/>
      <c r="B10" s="158"/>
      <c r="C10" s="158"/>
      <c r="D10" s="158"/>
      <c r="E10" s="158"/>
      <c r="F10" s="158"/>
      <c r="G10" s="158"/>
      <c r="H10" s="158"/>
      <c r="I10" s="159"/>
      <c r="J10" s="1"/>
      <c r="K10" s="1"/>
      <c r="L10" s="1"/>
      <c r="M10" s="1"/>
      <c r="N10" s="1"/>
      <c r="O10" s="1"/>
      <c r="P10" s="1"/>
      <c r="Q10" s="1"/>
      <c r="R10" s="1"/>
      <c r="S10" s="1"/>
      <c r="T10" s="1"/>
      <c r="U10" s="1"/>
      <c r="V10" s="1"/>
      <c r="W10" s="1"/>
      <c r="X10" s="1"/>
      <c r="Y10" s="1"/>
      <c r="Z10" s="1"/>
    </row>
    <row r="11" spans="1:26" ht="12.75" customHeight="1">
      <c r="A11" s="157"/>
      <c r="B11" s="158"/>
      <c r="C11" s="158"/>
      <c r="D11" s="158"/>
      <c r="E11" s="158"/>
      <c r="F11" s="158"/>
      <c r="G11" s="158"/>
      <c r="H11" s="158"/>
      <c r="I11" s="159"/>
      <c r="J11" s="1"/>
      <c r="K11" s="1"/>
      <c r="L11" s="1"/>
      <c r="M11" s="1"/>
      <c r="N11" s="1"/>
      <c r="O11" s="1"/>
      <c r="P11" s="1"/>
      <c r="Q11" s="1"/>
      <c r="R11" s="1"/>
      <c r="S11" s="1"/>
      <c r="T11" s="1"/>
      <c r="U11" s="1"/>
      <c r="V11" s="1"/>
      <c r="W11" s="1"/>
      <c r="X11" s="1"/>
      <c r="Y11" s="1"/>
      <c r="Z11" s="1"/>
    </row>
    <row r="12" spans="1:26" ht="12.75" customHeight="1">
      <c r="A12" s="157"/>
      <c r="B12" s="158"/>
      <c r="C12" s="158"/>
      <c r="D12" s="158"/>
      <c r="E12" s="158"/>
      <c r="F12" s="158"/>
      <c r="G12" s="158"/>
      <c r="H12" s="158"/>
      <c r="I12" s="159"/>
      <c r="J12" s="1"/>
      <c r="K12" s="1"/>
      <c r="L12" s="1"/>
      <c r="M12" s="1"/>
      <c r="N12" s="1"/>
      <c r="O12" s="1"/>
      <c r="P12" s="1"/>
      <c r="Q12" s="1"/>
      <c r="R12" s="1"/>
      <c r="S12" s="1"/>
      <c r="T12" s="1"/>
      <c r="U12" s="1"/>
      <c r="V12" s="1"/>
      <c r="W12" s="1"/>
      <c r="X12" s="1"/>
      <c r="Y12" s="1"/>
      <c r="Z12" s="1"/>
    </row>
    <row r="13" spans="1:26" ht="12.75" customHeight="1">
      <c r="A13" s="160"/>
      <c r="B13" s="161"/>
      <c r="C13" s="161"/>
      <c r="D13" s="161"/>
      <c r="E13" s="161"/>
      <c r="F13" s="161"/>
      <c r="G13" s="161"/>
      <c r="H13" s="161"/>
      <c r="I13" s="162"/>
      <c r="J13" s="1"/>
      <c r="K13" s="1"/>
      <c r="L13" s="1"/>
      <c r="M13" s="1"/>
      <c r="N13" s="1"/>
      <c r="O13" s="1"/>
      <c r="P13" s="1"/>
      <c r="Q13" s="1"/>
      <c r="R13" s="1"/>
      <c r="S13" s="1"/>
      <c r="T13" s="1"/>
      <c r="U13" s="1"/>
      <c r="V13" s="1"/>
      <c r="W13" s="1"/>
      <c r="X13" s="1"/>
      <c r="Y13" s="1"/>
      <c r="Z13" s="1"/>
    </row>
    <row r="14" spans="1:26" ht="12.75" customHeight="1">
      <c r="A14" s="4"/>
      <c r="B14" s="4"/>
      <c r="C14" s="4"/>
      <c r="D14" s="4"/>
      <c r="E14" s="4"/>
      <c r="F14" s="4"/>
      <c r="G14" s="4"/>
      <c r="H14" s="4"/>
      <c r="I14" s="4"/>
      <c r="J14" s="1"/>
      <c r="K14" s="1"/>
      <c r="L14" s="1"/>
      <c r="M14" s="1"/>
      <c r="N14" s="1"/>
      <c r="O14" s="1"/>
      <c r="P14" s="1"/>
      <c r="Q14" s="1"/>
      <c r="R14" s="1"/>
      <c r="S14" s="1"/>
      <c r="T14" s="1"/>
      <c r="U14" s="1"/>
      <c r="V14" s="1"/>
      <c r="W14" s="1"/>
      <c r="X14" s="1"/>
      <c r="Y14" s="1"/>
      <c r="Z14" s="1"/>
    </row>
    <row r="15" spans="1:26" ht="12.75" customHeight="1">
      <c r="A15" s="5" t="s">
        <v>26</v>
      </c>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c r="A17" s="166" t="s">
        <v>27</v>
      </c>
      <c r="B17" s="166" t="s">
        <v>28</v>
      </c>
      <c r="C17" s="166" t="s">
        <v>29</v>
      </c>
      <c r="D17" s="166" t="s">
        <v>30</v>
      </c>
      <c r="E17" s="166" t="s">
        <v>31</v>
      </c>
      <c r="F17" s="169" t="s">
        <v>71</v>
      </c>
      <c r="G17" s="155"/>
      <c r="H17" s="155"/>
      <c r="I17" s="156"/>
      <c r="J17" s="1"/>
      <c r="K17" s="1"/>
      <c r="L17" s="1"/>
      <c r="M17" s="1"/>
      <c r="N17" s="1"/>
      <c r="O17" s="1"/>
      <c r="P17" s="1"/>
      <c r="Q17" s="1"/>
      <c r="R17" s="1"/>
      <c r="S17" s="1"/>
      <c r="T17" s="1"/>
      <c r="U17" s="1"/>
      <c r="V17" s="1"/>
      <c r="W17" s="1"/>
      <c r="X17" s="1"/>
      <c r="Y17" s="1"/>
      <c r="Z17" s="1"/>
    </row>
    <row r="18" spans="1:26" ht="12.75" customHeight="1">
      <c r="A18" s="167"/>
      <c r="B18" s="167"/>
      <c r="C18" s="167"/>
      <c r="D18" s="167"/>
      <c r="E18" s="167"/>
      <c r="F18" s="157"/>
      <c r="G18" s="158"/>
      <c r="H18" s="158"/>
      <c r="I18" s="159"/>
      <c r="J18" s="1"/>
      <c r="K18" s="1"/>
      <c r="L18" s="1"/>
      <c r="M18" s="1"/>
      <c r="N18" s="1"/>
      <c r="O18" s="1"/>
      <c r="P18" s="1"/>
      <c r="Q18" s="1"/>
      <c r="R18" s="1"/>
      <c r="S18" s="1"/>
      <c r="T18" s="1"/>
      <c r="U18" s="1"/>
      <c r="V18" s="1"/>
      <c r="W18" s="1"/>
      <c r="X18" s="1"/>
      <c r="Y18" s="1"/>
      <c r="Z18" s="1"/>
    </row>
    <row r="19" spans="1:26" ht="12.75" customHeight="1">
      <c r="A19" s="168"/>
      <c r="B19" s="168"/>
      <c r="C19" s="168"/>
      <c r="D19" s="168"/>
      <c r="E19" s="168"/>
      <c r="F19" s="160"/>
      <c r="G19" s="161"/>
      <c r="H19" s="161"/>
      <c r="I19" s="162"/>
      <c r="J19" s="1"/>
      <c r="K19" s="1"/>
      <c r="L19" s="1"/>
      <c r="M19" s="1"/>
      <c r="N19" s="1"/>
      <c r="O19" s="1"/>
      <c r="P19" s="1"/>
      <c r="Q19" s="1"/>
      <c r="R19" s="1"/>
      <c r="S19" s="1"/>
      <c r="T19" s="1"/>
      <c r="U19" s="1"/>
      <c r="V19" s="1"/>
      <c r="W19" s="1"/>
      <c r="X19" s="1"/>
      <c r="Y19" s="1"/>
      <c r="Z19" s="1"/>
    </row>
    <row r="20" spans="1:26" ht="12.75" customHeight="1">
      <c r="A20" s="1"/>
      <c r="B20" s="11"/>
      <c r="C20" s="11"/>
      <c r="D20" s="12"/>
      <c r="E20" s="12"/>
      <c r="F20" s="12"/>
      <c r="G20" s="1"/>
      <c r="H20" s="1"/>
      <c r="I20" s="1"/>
      <c r="J20" s="1"/>
      <c r="K20" s="1"/>
      <c r="L20" s="1"/>
      <c r="M20" s="1"/>
      <c r="N20" s="1"/>
      <c r="O20" s="1"/>
      <c r="P20" s="1"/>
      <c r="Q20" s="1"/>
      <c r="R20" s="1"/>
      <c r="S20" s="1"/>
      <c r="T20" s="1"/>
      <c r="U20" s="1"/>
      <c r="V20" s="1"/>
      <c r="W20" s="1"/>
      <c r="X20" s="1"/>
      <c r="Y20" s="1"/>
      <c r="Z20" s="1"/>
    </row>
    <row r="21" spans="1:26" ht="12.75" customHeight="1">
      <c r="A21" s="13" t="s">
        <v>72</v>
      </c>
      <c r="B21" s="14">
        <v>1200</v>
      </c>
      <c r="C21" s="15">
        <v>12</v>
      </c>
      <c r="D21" s="16">
        <f>C21*B21</f>
        <v>14400</v>
      </c>
      <c r="E21" s="17">
        <v>20</v>
      </c>
      <c r="F21" s="170" t="str">
        <f>IF(E21&gt;=10,"SI","NO")</f>
        <v>SI</v>
      </c>
      <c r="G21" s="141"/>
      <c r="H21" s="141"/>
      <c r="I21" s="139"/>
      <c r="J21" s="1"/>
      <c r="K21" s="1"/>
      <c r="L21" s="1"/>
      <c r="M21" s="1"/>
      <c r="N21" s="1"/>
      <c r="O21" s="1"/>
      <c r="P21" s="1"/>
      <c r="Q21" s="1"/>
      <c r="R21" s="1"/>
      <c r="S21" s="1"/>
      <c r="T21" s="1"/>
      <c r="U21" s="1"/>
      <c r="V21" s="1"/>
      <c r="W21" s="1"/>
      <c r="X21" s="1"/>
      <c r="Y21" s="1"/>
      <c r="Z21" s="1"/>
    </row>
    <row r="22" spans="1:26" ht="12.75" customHeight="1">
      <c r="A22" s="194"/>
      <c r="B22" s="141"/>
      <c r="C22" s="141"/>
      <c r="D22" s="141"/>
      <c r="E22" s="141"/>
      <c r="F22" s="141"/>
      <c r="G22" s="141"/>
      <c r="H22" s="141"/>
      <c r="I22" s="139"/>
      <c r="J22" s="1"/>
      <c r="K22" s="1"/>
      <c r="L22" s="1"/>
      <c r="M22" s="1"/>
      <c r="N22" s="1"/>
      <c r="O22" s="1"/>
      <c r="P22" s="1"/>
      <c r="Q22" s="1"/>
      <c r="R22" s="1"/>
      <c r="S22" s="1"/>
      <c r="T22" s="1"/>
      <c r="U22" s="1"/>
      <c r="V22" s="1"/>
      <c r="W22" s="1"/>
      <c r="X22" s="1"/>
      <c r="Y22" s="1"/>
      <c r="Z22" s="1"/>
    </row>
    <row r="23" spans="1:26" ht="12.75" customHeight="1">
      <c r="A23" s="13" t="s">
        <v>73</v>
      </c>
      <c r="B23" s="14">
        <v>1500</v>
      </c>
      <c r="C23" s="15">
        <v>12</v>
      </c>
      <c r="D23" s="16">
        <f>C23*B23</f>
        <v>18000</v>
      </c>
      <c r="E23" s="17">
        <v>22</v>
      </c>
      <c r="F23" s="170" t="str">
        <f>IF(E23&gt;=10,"SI","NO")</f>
        <v>SI</v>
      </c>
      <c r="G23" s="141"/>
      <c r="H23" s="141"/>
      <c r="I23" s="139"/>
      <c r="J23" s="1"/>
      <c r="K23" s="1"/>
      <c r="L23" s="1"/>
      <c r="M23" s="1"/>
      <c r="N23" s="1"/>
      <c r="O23" s="1"/>
      <c r="P23" s="1"/>
      <c r="Q23" s="1"/>
      <c r="R23" s="1"/>
      <c r="S23" s="1"/>
      <c r="T23" s="1"/>
      <c r="U23" s="1"/>
      <c r="V23" s="1"/>
      <c r="W23" s="1"/>
      <c r="X23" s="1"/>
      <c r="Y23" s="1"/>
      <c r="Z23" s="1"/>
    </row>
    <row r="24" spans="1:26" ht="12.75" customHeight="1">
      <c r="A24" s="194"/>
      <c r="B24" s="141"/>
      <c r="C24" s="141"/>
      <c r="D24" s="141"/>
      <c r="E24" s="141"/>
      <c r="F24" s="141"/>
      <c r="G24" s="141"/>
      <c r="H24" s="141"/>
      <c r="I24" s="139"/>
      <c r="J24" s="1"/>
      <c r="K24" s="1"/>
      <c r="L24" s="1"/>
      <c r="M24" s="1"/>
      <c r="N24" s="1"/>
      <c r="O24" s="1"/>
      <c r="P24" s="1"/>
      <c r="Q24" s="1"/>
      <c r="R24" s="1"/>
      <c r="S24" s="1"/>
      <c r="T24" s="1"/>
      <c r="U24" s="1"/>
      <c r="V24" s="1"/>
      <c r="W24" s="1"/>
      <c r="X24" s="1"/>
      <c r="Y24" s="1"/>
      <c r="Z24" s="1"/>
    </row>
    <row r="25" spans="1:26" ht="12.75" customHeight="1">
      <c r="A25" s="13" t="s">
        <v>74</v>
      </c>
      <c r="B25" s="16">
        <v>500</v>
      </c>
      <c r="C25" s="15">
        <v>12</v>
      </c>
      <c r="D25" s="16">
        <f>C25*B25</f>
        <v>6000</v>
      </c>
      <c r="E25" s="17">
        <v>5</v>
      </c>
      <c r="F25" s="170" t="str">
        <f>IF(E25&gt;=10,"SI","NO")</f>
        <v>NO</v>
      </c>
      <c r="G25" s="141"/>
      <c r="H25" s="141"/>
      <c r="I25" s="139"/>
      <c r="J25" s="1"/>
      <c r="K25" s="1"/>
      <c r="L25" s="1"/>
      <c r="M25" s="1"/>
      <c r="N25" s="1"/>
      <c r="O25" s="1"/>
      <c r="P25" s="1"/>
      <c r="Q25" s="1"/>
      <c r="R25" s="1"/>
      <c r="S25" s="1"/>
      <c r="T25" s="1"/>
      <c r="U25" s="1"/>
      <c r="V25" s="1"/>
      <c r="W25" s="1"/>
      <c r="X25" s="1"/>
      <c r="Y25" s="1"/>
      <c r="Z25" s="1"/>
    </row>
    <row r="26" spans="1:26" ht="12.75" customHeight="1">
      <c r="A26" s="194"/>
      <c r="B26" s="141"/>
      <c r="C26" s="141"/>
      <c r="D26" s="141"/>
      <c r="E26" s="141"/>
      <c r="F26" s="141"/>
      <c r="G26" s="141"/>
      <c r="H26" s="141"/>
      <c r="I26" s="139"/>
      <c r="J26" s="1"/>
      <c r="K26" s="1"/>
      <c r="L26" s="1"/>
      <c r="M26" s="1"/>
      <c r="N26" s="1"/>
      <c r="O26" s="1"/>
      <c r="P26" s="1"/>
      <c r="Q26" s="1"/>
      <c r="R26" s="1"/>
      <c r="S26" s="1"/>
      <c r="T26" s="1"/>
      <c r="U26" s="1"/>
      <c r="V26" s="1"/>
      <c r="W26" s="1"/>
      <c r="X26" s="1"/>
      <c r="Y26" s="1"/>
      <c r="Z26" s="1"/>
    </row>
    <row r="27" spans="1:26" ht="12.75" customHeight="1">
      <c r="A27" s="13" t="s">
        <v>75</v>
      </c>
      <c r="B27" s="14">
        <v>1140</v>
      </c>
      <c r="C27" s="15">
        <v>12</v>
      </c>
      <c r="D27" s="16">
        <f>C27*B27</f>
        <v>13680</v>
      </c>
      <c r="E27" s="17">
        <v>10</v>
      </c>
      <c r="F27" s="170" t="str">
        <f>IF(E27&gt;=10,"SI","NO")</f>
        <v>SI</v>
      </c>
      <c r="G27" s="141"/>
      <c r="H27" s="141"/>
      <c r="I27" s="139"/>
      <c r="J27" s="1"/>
      <c r="K27" s="1"/>
      <c r="L27" s="1"/>
      <c r="M27" s="1"/>
      <c r="N27" s="1"/>
      <c r="O27" s="1"/>
      <c r="P27" s="1"/>
      <c r="Q27" s="1"/>
      <c r="R27" s="1"/>
      <c r="S27" s="1"/>
      <c r="T27" s="1"/>
      <c r="U27" s="1"/>
      <c r="V27" s="1"/>
      <c r="W27" s="1"/>
      <c r="X27" s="1"/>
      <c r="Y27" s="1"/>
      <c r="Z27" s="1"/>
    </row>
    <row r="28" spans="1:26" ht="12.75" customHeight="1">
      <c r="A28" s="194"/>
      <c r="B28" s="141"/>
      <c r="C28" s="141"/>
      <c r="D28" s="141"/>
      <c r="E28" s="141"/>
      <c r="F28" s="141"/>
      <c r="G28" s="141"/>
      <c r="H28" s="141"/>
      <c r="I28" s="139"/>
      <c r="J28" s="1"/>
      <c r="K28" s="1"/>
      <c r="L28" s="1"/>
      <c r="M28" s="1"/>
      <c r="N28" s="1"/>
      <c r="O28" s="1"/>
      <c r="P28" s="1"/>
      <c r="Q28" s="1"/>
      <c r="R28" s="1"/>
      <c r="S28" s="1"/>
      <c r="T28" s="1"/>
      <c r="U28" s="1"/>
      <c r="V28" s="1"/>
      <c r="W28" s="1"/>
      <c r="X28" s="1"/>
      <c r="Y28" s="1"/>
      <c r="Z28" s="1"/>
    </row>
    <row r="29" spans="1:26" ht="12.75" customHeight="1">
      <c r="A29" s="13" t="s">
        <v>76</v>
      </c>
      <c r="B29" s="14">
        <v>900</v>
      </c>
      <c r="C29" s="15">
        <v>12</v>
      </c>
      <c r="D29" s="16">
        <f>C29*B29</f>
        <v>10800</v>
      </c>
      <c r="E29" s="17">
        <v>6</v>
      </c>
      <c r="F29" s="170" t="str">
        <f>IF(E29&gt;=10,"SI","NO")</f>
        <v>NO</v>
      </c>
      <c r="G29" s="141"/>
      <c r="H29" s="141"/>
      <c r="I29" s="139"/>
      <c r="J29" s="1"/>
      <c r="K29" s="1"/>
      <c r="L29" s="1"/>
      <c r="M29" s="1"/>
      <c r="N29" s="1"/>
      <c r="O29" s="1"/>
      <c r="P29" s="1"/>
      <c r="Q29" s="1"/>
      <c r="R29" s="1"/>
      <c r="S29" s="1"/>
      <c r="T29" s="1"/>
      <c r="U29" s="1"/>
      <c r="V29" s="1"/>
      <c r="W29" s="1"/>
      <c r="X29" s="1"/>
      <c r="Y29" s="1"/>
      <c r="Z29" s="1"/>
    </row>
    <row r="30" spans="1:26" ht="12.75" customHeight="1">
      <c r="A30" s="194"/>
      <c r="B30" s="141"/>
      <c r="C30" s="141"/>
      <c r="D30" s="141"/>
      <c r="E30" s="141"/>
      <c r="F30" s="141"/>
      <c r="G30" s="141"/>
      <c r="H30" s="141"/>
      <c r="I30" s="139"/>
      <c r="J30" s="1"/>
      <c r="K30" s="1"/>
      <c r="L30" s="1"/>
      <c r="M30" s="1"/>
      <c r="N30" s="1"/>
      <c r="O30" s="1"/>
      <c r="P30" s="1"/>
      <c r="Q30" s="1"/>
      <c r="R30" s="1"/>
      <c r="S30" s="1"/>
      <c r="T30" s="1"/>
      <c r="U30" s="1"/>
      <c r="V30" s="1"/>
      <c r="W30" s="1"/>
      <c r="X30" s="1"/>
      <c r="Y30" s="1"/>
      <c r="Z30" s="1"/>
    </row>
    <row r="31" spans="1:26" ht="12.75" customHeight="1">
      <c r="A31" s="13" t="s">
        <v>77</v>
      </c>
      <c r="B31" s="21">
        <v>982</v>
      </c>
      <c r="C31" s="15">
        <v>12</v>
      </c>
      <c r="D31" s="16">
        <f>C31*B31</f>
        <v>11784</v>
      </c>
      <c r="E31" s="17">
        <v>7</v>
      </c>
      <c r="F31" s="170" t="str">
        <f>IF(E31&gt;=10,"SI","NO")</f>
        <v>NO</v>
      </c>
      <c r="G31" s="141"/>
      <c r="H31" s="141"/>
      <c r="I31" s="139"/>
      <c r="J31" s="1"/>
      <c r="K31" s="1"/>
      <c r="L31" s="1"/>
      <c r="M31" s="1"/>
      <c r="N31" s="1"/>
      <c r="O31" s="1"/>
      <c r="P31" s="1"/>
      <c r="Q31" s="1"/>
      <c r="R31" s="1"/>
      <c r="S31" s="1"/>
      <c r="T31" s="1"/>
      <c r="U31" s="1"/>
      <c r="V31" s="1"/>
      <c r="W31" s="1"/>
      <c r="X31" s="1"/>
      <c r="Y31" s="1"/>
      <c r="Z31" s="1"/>
    </row>
    <row r="32" spans="1:26" ht="12.75" customHeight="1">
      <c r="A32" s="171" t="s">
        <v>39</v>
      </c>
      <c r="B32" s="172"/>
      <c r="C32" s="173"/>
      <c r="D32" s="177">
        <f>SUM(D21,D23,D25,D27,D29,D31)</f>
        <v>74664</v>
      </c>
      <c r="E32" s="1"/>
      <c r="F32" s="1"/>
      <c r="G32" s="1"/>
      <c r="H32" s="1"/>
      <c r="I32" s="1"/>
      <c r="J32" s="1"/>
      <c r="K32" s="1"/>
      <c r="L32" s="1"/>
      <c r="M32" s="1"/>
      <c r="N32" s="1"/>
      <c r="O32" s="1"/>
      <c r="P32" s="1"/>
      <c r="Q32" s="1"/>
      <c r="R32" s="1"/>
      <c r="S32" s="1"/>
      <c r="T32" s="1"/>
      <c r="U32" s="1"/>
      <c r="V32" s="1"/>
      <c r="W32" s="1"/>
      <c r="X32" s="1"/>
      <c r="Y32" s="1"/>
      <c r="Z32" s="1"/>
    </row>
    <row r="33" spans="1:26" ht="12.75" customHeight="1">
      <c r="A33" s="174"/>
      <c r="B33" s="175"/>
      <c r="C33" s="176"/>
      <c r="D33" s="178"/>
      <c r="E33" s="1"/>
      <c r="F33" s="1"/>
      <c r="G33" s="1"/>
      <c r="H33" s="1"/>
      <c r="I33" s="1"/>
      <c r="J33" s="1"/>
      <c r="K33" s="1"/>
      <c r="L33" s="1"/>
      <c r="M33" s="1"/>
      <c r="N33" s="1"/>
      <c r="O33" s="1"/>
      <c r="P33" s="1"/>
      <c r="Q33" s="1"/>
      <c r="R33" s="1"/>
      <c r="S33" s="1"/>
      <c r="T33" s="1"/>
      <c r="U33" s="1"/>
      <c r="V33" s="1"/>
      <c r="W33" s="1"/>
      <c r="X33" s="1"/>
      <c r="Y33" s="1"/>
      <c r="Z33" s="1"/>
    </row>
    <row r="34" spans="1:26" ht="24.75" customHeight="1">
      <c r="A34" s="7" t="s">
        <v>16</v>
      </c>
      <c r="B34" s="7"/>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7"/>
      <c r="B35" s="7"/>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7"/>
      <c r="B36" s="7"/>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7" t="s">
        <v>78</v>
      </c>
      <c r="B37" s="7"/>
      <c r="C37" s="3"/>
      <c r="D37" s="3"/>
      <c r="E37" s="3"/>
      <c r="F37" s="3"/>
      <c r="G37" s="3"/>
      <c r="H37" s="3"/>
      <c r="I37" s="3"/>
      <c r="J37" s="1"/>
      <c r="K37" s="1"/>
      <c r="L37" s="1"/>
      <c r="M37" s="1"/>
      <c r="N37" s="1"/>
      <c r="O37" s="1"/>
      <c r="P37" s="1"/>
      <c r="Q37" s="1"/>
      <c r="R37" s="1"/>
      <c r="S37" s="1"/>
      <c r="T37" s="1"/>
      <c r="U37" s="1"/>
      <c r="V37" s="1"/>
      <c r="W37" s="1"/>
      <c r="X37" s="1"/>
      <c r="Y37" s="1"/>
      <c r="Z37" s="1"/>
    </row>
    <row r="38" spans="1:26" ht="15.75" customHeight="1">
      <c r="A38" s="7"/>
      <c r="B38" s="7"/>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7" t="s">
        <v>79</v>
      </c>
      <c r="B39" s="7"/>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7" t="s">
        <v>80</v>
      </c>
      <c r="B40" s="7"/>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7" t="s">
        <v>81</v>
      </c>
      <c r="B41" s="7"/>
      <c r="C41" s="3"/>
      <c r="D41" s="3"/>
      <c r="E41" s="3"/>
      <c r="F41" s="3"/>
      <c r="G41" s="3"/>
      <c r="H41" s="3"/>
      <c r="I41" s="3"/>
      <c r="J41" s="1"/>
      <c r="K41" s="1"/>
      <c r="L41" s="1"/>
      <c r="M41" s="1"/>
      <c r="N41" s="1"/>
      <c r="O41" s="1"/>
      <c r="P41" s="1"/>
      <c r="Q41" s="1"/>
      <c r="R41" s="1"/>
      <c r="S41" s="1"/>
      <c r="T41" s="1"/>
      <c r="U41" s="1"/>
      <c r="V41" s="1"/>
      <c r="W41" s="1"/>
      <c r="X41" s="1"/>
      <c r="Y41" s="1"/>
      <c r="Z41" s="1"/>
    </row>
    <row r="42" spans="1:26" ht="15.75" customHeight="1">
      <c r="A42" s="7"/>
      <c r="B42" s="7"/>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7"/>
      <c r="B43" s="7"/>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7" t="s">
        <v>21</v>
      </c>
      <c r="B50" s="7"/>
      <c r="C50" s="8"/>
      <c r="D50" s="8"/>
      <c r="E50" s="8"/>
      <c r="F50" s="8"/>
      <c r="G50" s="9" t="s">
        <v>22</v>
      </c>
      <c r="H50" s="10"/>
      <c r="I50" s="3"/>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
    <mergeCell ref="E17:E19"/>
    <mergeCell ref="F17:I19"/>
    <mergeCell ref="F21:I21"/>
    <mergeCell ref="B2:H2"/>
    <mergeCell ref="A6:I8"/>
    <mergeCell ref="A9:I13"/>
    <mergeCell ref="A17:A19"/>
    <mergeCell ref="B17:B19"/>
    <mergeCell ref="C17:C19"/>
    <mergeCell ref="D17:D19"/>
    <mergeCell ref="F29:I29"/>
    <mergeCell ref="A30:I30"/>
    <mergeCell ref="F31:I31"/>
    <mergeCell ref="A32:C33"/>
    <mergeCell ref="D32:D33"/>
    <mergeCell ref="F27:I27"/>
    <mergeCell ref="A28:I28"/>
    <mergeCell ref="A22:I22"/>
    <mergeCell ref="F23:I23"/>
    <mergeCell ref="A24:I24"/>
    <mergeCell ref="F25:I25"/>
    <mergeCell ref="A26:I26"/>
  </mergeCells>
  <pageMargins left="0.7" right="0.7" top="0.75" bottom="0.75" header="0" footer="0"/>
  <pageSetup orientation="landscape"/>
  <headerFooter>
    <oddHeader>&amp;C&amp;A&amp;RUtilizzo di: Moltiplicazione e Funzione "SE"</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2.5703125" defaultRowHeight="15" customHeight="1"/>
  <cols>
    <col min="1" max="1" width="7.42578125" customWidth="1"/>
    <col min="2" max="2" width="7" customWidth="1"/>
    <col min="3" max="3" width="3" customWidth="1"/>
    <col min="4" max="4" width="9.42578125" customWidth="1"/>
    <col min="5" max="5" width="4.140625" customWidth="1"/>
    <col min="6" max="6" width="3.5703125" customWidth="1"/>
    <col min="7" max="7" width="3.140625" customWidth="1"/>
    <col min="8" max="8" width="1.7109375" customWidth="1"/>
    <col min="9" max="9" width="5.7109375" customWidth="1"/>
    <col min="10" max="10" width="9.42578125" customWidth="1"/>
    <col min="11" max="11" width="14.85546875" customWidth="1"/>
    <col min="12" max="13" width="3.5703125" customWidth="1"/>
    <col min="14" max="14" width="8.7109375" customWidth="1"/>
    <col min="15" max="15" width="46.42578125" customWidth="1"/>
    <col min="16" max="26" width="3.5703125" customWidth="1"/>
  </cols>
  <sheetData>
    <row r="1" spans="1:26" ht="12.75" customHeight="1">
      <c r="A1" s="1"/>
      <c r="B1" s="1"/>
      <c r="C1" s="1"/>
      <c r="D1" s="1"/>
      <c r="E1" s="1"/>
      <c r="F1" s="1"/>
      <c r="G1" s="1"/>
      <c r="H1" s="1"/>
      <c r="I1" s="1"/>
      <c r="J1" s="1"/>
      <c r="K1" s="1"/>
      <c r="L1" s="1"/>
      <c r="M1" s="1"/>
      <c r="N1" s="1"/>
      <c r="O1" s="1"/>
      <c r="P1" s="1"/>
      <c r="Q1" s="1"/>
      <c r="R1" s="1"/>
      <c r="S1" s="1"/>
      <c r="T1" s="1"/>
      <c r="U1" s="1"/>
      <c r="V1" s="1"/>
      <c r="W1" s="1"/>
      <c r="X1" s="1"/>
      <c r="Y1" s="1"/>
      <c r="Z1" s="1"/>
    </row>
    <row r="2" spans="1:26" ht="26.25" customHeight="1">
      <c r="A2" s="1"/>
      <c r="B2" s="195" t="s">
        <v>82</v>
      </c>
      <c r="C2" s="181"/>
      <c r="D2" s="181"/>
      <c r="E2" s="181"/>
      <c r="F2" s="181"/>
      <c r="G2" s="181"/>
      <c r="H2" s="182"/>
      <c r="I2" s="1"/>
      <c r="J2" s="1"/>
      <c r="K2" s="1"/>
      <c r="L2" s="1"/>
      <c r="M2" s="1"/>
      <c r="N2" s="1"/>
      <c r="O2" s="1"/>
      <c r="P2" s="1"/>
      <c r="Q2" s="1"/>
      <c r="R2" s="1"/>
      <c r="S2" s="1"/>
      <c r="T2" s="1"/>
      <c r="U2" s="1"/>
      <c r="V2" s="1"/>
      <c r="W2" s="1"/>
      <c r="X2" s="1"/>
      <c r="Y2" s="1"/>
      <c r="Z2" s="1"/>
    </row>
    <row r="3" spans="1:26" ht="12.75" customHeight="1">
      <c r="A3" s="1"/>
      <c r="B3" s="1"/>
      <c r="C3" s="1"/>
      <c r="D3" s="1"/>
      <c r="E3" s="1"/>
      <c r="F3" s="1"/>
      <c r="G3" s="1"/>
      <c r="H3" s="1"/>
      <c r="I3" s="1"/>
      <c r="J3" s="1"/>
      <c r="K3" s="1"/>
      <c r="L3" s="1"/>
      <c r="M3" s="1"/>
      <c r="N3" s="1"/>
      <c r="O3" s="1"/>
      <c r="P3" s="1"/>
      <c r="Q3" s="1"/>
      <c r="R3" s="1"/>
      <c r="S3" s="1"/>
      <c r="T3" s="1"/>
      <c r="U3" s="1"/>
      <c r="V3" s="1"/>
      <c r="W3" s="1"/>
      <c r="X3" s="1"/>
      <c r="Y3" s="1"/>
      <c r="Z3" s="1"/>
    </row>
    <row r="4" spans="1:26" ht="12.75" customHeight="1">
      <c r="A4" s="1"/>
      <c r="B4" s="1"/>
      <c r="C4" s="1"/>
      <c r="D4" s="1"/>
      <c r="E4" s="1"/>
      <c r="F4" s="1"/>
      <c r="G4" s="1"/>
      <c r="H4" s="1"/>
      <c r="I4" s="1"/>
      <c r="J4" s="1"/>
      <c r="K4" s="1"/>
      <c r="L4" s="1"/>
      <c r="M4" s="1"/>
      <c r="N4" s="1"/>
      <c r="O4" s="1"/>
      <c r="P4" s="1"/>
      <c r="Q4" s="1"/>
      <c r="R4" s="1"/>
      <c r="S4" s="1"/>
      <c r="T4" s="1"/>
      <c r="U4" s="1"/>
      <c r="V4" s="1"/>
      <c r="W4" s="1"/>
      <c r="X4" s="1"/>
      <c r="Y4" s="1"/>
      <c r="Z4" s="1"/>
    </row>
    <row r="5" spans="1:26" ht="12.75" customHeight="1">
      <c r="A5" s="1"/>
      <c r="B5" s="1"/>
      <c r="C5" s="1"/>
      <c r="D5" s="1"/>
      <c r="E5" s="1"/>
      <c r="F5" s="1"/>
      <c r="G5" s="1"/>
      <c r="H5" s="1"/>
      <c r="I5" s="1"/>
      <c r="J5" s="1"/>
      <c r="K5" s="1"/>
      <c r="L5" s="1"/>
      <c r="M5" s="1"/>
      <c r="N5" s="1"/>
      <c r="O5" s="1"/>
      <c r="P5" s="1"/>
      <c r="Q5" s="1"/>
      <c r="R5" s="1"/>
      <c r="S5" s="1"/>
      <c r="T5" s="1"/>
      <c r="U5" s="1"/>
      <c r="V5" s="1"/>
      <c r="W5" s="1"/>
      <c r="X5" s="1"/>
      <c r="Y5" s="1"/>
      <c r="Z5" s="1"/>
    </row>
    <row r="6" spans="1:26" ht="12.75" customHeight="1">
      <c r="A6" s="154" t="s">
        <v>83</v>
      </c>
      <c r="B6" s="155"/>
      <c r="C6" s="155"/>
      <c r="D6" s="155"/>
      <c r="E6" s="155"/>
      <c r="F6" s="155"/>
      <c r="G6" s="155"/>
      <c r="H6" s="155"/>
      <c r="I6" s="156"/>
      <c r="J6" s="1"/>
      <c r="K6" s="1"/>
      <c r="L6" s="1"/>
      <c r="M6" s="1"/>
      <c r="N6" s="1"/>
      <c r="O6" s="1"/>
      <c r="P6" s="1"/>
      <c r="Q6" s="1"/>
      <c r="R6" s="1"/>
      <c r="S6" s="1"/>
      <c r="T6" s="1"/>
      <c r="U6" s="1"/>
      <c r="V6" s="1"/>
      <c r="W6" s="1"/>
      <c r="X6" s="1"/>
      <c r="Y6" s="1"/>
      <c r="Z6" s="1"/>
    </row>
    <row r="7" spans="1:26" ht="12.75" customHeight="1">
      <c r="A7" s="157"/>
      <c r="B7" s="158"/>
      <c r="C7" s="158"/>
      <c r="D7" s="158"/>
      <c r="E7" s="158"/>
      <c r="F7" s="158"/>
      <c r="G7" s="158"/>
      <c r="H7" s="158"/>
      <c r="I7" s="159"/>
      <c r="J7" s="1"/>
      <c r="K7" s="1"/>
      <c r="L7" s="1"/>
      <c r="M7" s="1"/>
      <c r="N7" s="1"/>
      <c r="O7" s="1"/>
      <c r="P7" s="1"/>
      <c r="Q7" s="1"/>
      <c r="R7" s="1"/>
      <c r="S7" s="1"/>
      <c r="T7" s="1"/>
      <c r="U7" s="1"/>
      <c r="V7" s="1"/>
      <c r="W7" s="1"/>
      <c r="X7" s="1"/>
      <c r="Y7" s="1"/>
      <c r="Z7" s="1"/>
    </row>
    <row r="8" spans="1:26" ht="12.75" customHeight="1">
      <c r="A8" s="157"/>
      <c r="B8" s="158"/>
      <c r="C8" s="158"/>
      <c r="D8" s="158"/>
      <c r="E8" s="158"/>
      <c r="F8" s="158"/>
      <c r="G8" s="158"/>
      <c r="H8" s="158"/>
      <c r="I8" s="159"/>
      <c r="J8" s="1"/>
      <c r="K8" s="1"/>
      <c r="L8" s="1"/>
      <c r="M8" s="1"/>
      <c r="N8" s="1"/>
      <c r="O8" s="1"/>
      <c r="P8" s="1"/>
      <c r="Q8" s="1"/>
      <c r="R8" s="1"/>
      <c r="S8" s="1"/>
      <c r="T8" s="1"/>
      <c r="U8" s="1"/>
      <c r="V8" s="1"/>
      <c r="W8" s="1"/>
      <c r="X8" s="1"/>
      <c r="Y8" s="1"/>
      <c r="Z8" s="1"/>
    </row>
    <row r="9" spans="1:26" ht="15.75" customHeight="1">
      <c r="A9" s="157"/>
      <c r="B9" s="158"/>
      <c r="C9" s="158"/>
      <c r="D9" s="158"/>
      <c r="E9" s="158"/>
      <c r="F9" s="158"/>
      <c r="G9" s="158"/>
      <c r="H9" s="158"/>
      <c r="I9" s="159"/>
      <c r="J9" s="1"/>
      <c r="K9" s="1"/>
      <c r="L9" s="1"/>
      <c r="M9" s="1"/>
      <c r="N9" s="1"/>
      <c r="O9" s="1"/>
      <c r="P9" s="1"/>
      <c r="Q9" s="1"/>
      <c r="R9" s="1"/>
      <c r="S9" s="1"/>
      <c r="T9" s="1"/>
      <c r="U9" s="1"/>
      <c r="V9" s="1"/>
      <c r="W9" s="1"/>
      <c r="X9" s="1"/>
      <c r="Y9" s="1"/>
      <c r="Z9" s="1"/>
    </row>
    <row r="10" spans="1:26" ht="12.75" customHeight="1">
      <c r="A10" s="157"/>
      <c r="B10" s="158"/>
      <c r="C10" s="158"/>
      <c r="D10" s="158"/>
      <c r="E10" s="158"/>
      <c r="F10" s="158"/>
      <c r="G10" s="158"/>
      <c r="H10" s="158"/>
      <c r="I10" s="159"/>
      <c r="J10" s="1"/>
      <c r="K10" s="1"/>
      <c r="L10" s="1"/>
      <c r="M10" s="1"/>
      <c r="N10" s="1"/>
      <c r="O10" s="1"/>
      <c r="P10" s="1"/>
      <c r="Q10" s="1"/>
      <c r="R10" s="1"/>
      <c r="S10" s="1"/>
      <c r="T10" s="1"/>
      <c r="U10" s="1"/>
      <c r="V10" s="1"/>
      <c r="W10" s="1"/>
      <c r="X10" s="1"/>
      <c r="Y10" s="1"/>
      <c r="Z10" s="1"/>
    </row>
    <row r="11" spans="1:26" ht="12.75" customHeight="1">
      <c r="A11" s="157"/>
      <c r="B11" s="158"/>
      <c r="C11" s="158"/>
      <c r="D11" s="158"/>
      <c r="E11" s="158"/>
      <c r="F11" s="158"/>
      <c r="G11" s="158"/>
      <c r="H11" s="158"/>
      <c r="I11" s="159"/>
      <c r="J11" s="1"/>
      <c r="K11" s="1"/>
      <c r="L11" s="1"/>
      <c r="M11" s="1"/>
      <c r="N11" s="1"/>
      <c r="O11" s="1"/>
      <c r="P11" s="1"/>
      <c r="Q11" s="1"/>
      <c r="R11" s="1"/>
      <c r="S11" s="1"/>
      <c r="T11" s="1"/>
      <c r="U11" s="1"/>
      <c r="V11" s="1"/>
      <c r="W11" s="1"/>
      <c r="X11" s="1"/>
      <c r="Y11" s="1"/>
      <c r="Z11" s="1"/>
    </row>
    <row r="12" spans="1:26" ht="12.75" customHeight="1">
      <c r="A12" s="157"/>
      <c r="B12" s="158"/>
      <c r="C12" s="158"/>
      <c r="D12" s="158"/>
      <c r="E12" s="158"/>
      <c r="F12" s="158"/>
      <c r="G12" s="158"/>
      <c r="H12" s="158"/>
      <c r="I12" s="159"/>
      <c r="J12" s="1"/>
      <c r="K12" s="1"/>
      <c r="L12" s="1"/>
      <c r="M12" s="1"/>
      <c r="N12" s="1"/>
      <c r="O12" s="1"/>
      <c r="P12" s="1"/>
      <c r="Q12" s="1"/>
      <c r="R12" s="1"/>
      <c r="S12" s="1"/>
      <c r="T12" s="1"/>
      <c r="U12" s="1"/>
      <c r="V12" s="1"/>
      <c r="W12" s="1"/>
      <c r="X12" s="1"/>
      <c r="Y12" s="1"/>
      <c r="Z12" s="1"/>
    </row>
    <row r="13" spans="1:26" ht="12.75" customHeight="1">
      <c r="A13" s="160"/>
      <c r="B13" s="161"/>
      <c r="C13" s="161"/>
      <c r="D13" s="161"/>
      <c r="E13" s="161"/>
      <c r="F13" s="161"/>
      <c r="G13" s="161"/>
      <c r="H13" s="161"/>
      <c r="I13" s="162"/>
      <c r="J13" s="1"/>
      <c r="K13" s="37">
        <f ca="1">TODAY()</f>
        <v>45959</v>
      </c>
      <c r="L13" s="1"/>
      <c r="M13" s="1"/>
      <c r="N13" s="1"/>
      <c r="O13" s="1"/>
      <c r="P13" s="1"/>
      <c r="Q13" s="1"/>
      <c r="R13" s="1"/>
      <c r="S13" s="1"/>
      <c r="T13" s="1"/>
      <c r="U13" s="1"/>
      <c r="V13" s="1"/>
      <c r="W13" s="1"/>
      <c r="X13" s="1"/>
      <c r="Y13" s="1"/>
      <c r="Z13" s="1"/>
    </row>
    <row r="14" spans="1:26" ht="12.75" customHeight="1">
      <c r="A14" s="4"/>
      <c r="B14" s="4"/>
      <c r="C14" s="4"/>
      <c r="D14" s="4"/>
      <c r="E14" s="4"/>
      <c r="F14" s="4"/>
      <c r="G14" s="4"/>
      <c r="H14" s="4"/>
      <c r="I14" s="4"/>
      <c r="J14" s="1"/>
      <c r="K14" s="1"/>
      <c r="L14" s="1"/>
      <c r="M14" s="1"/>
      <c r="N14" s="1"/>
      <c r="O14" s="1"/>
      <c r="P14" s="1"/>
      <c r="Q14" s="1"/>
      <c r="R14" s="1"/>
      <c r="S14" s="1"/>
      <c r="T14" s="1"/>
      <c r="U14" s="1"/>
      <c r="V14" s="1"/>
      <c r="W14" s="1"/>
      <c r="X14" s="1"/>
      <c r="Y14" s="1"/>
      <c r="Z14" s="1"/>
    </row>
    <row r="15" spans="1:26" ht="12.75" customHeight="1">
      <c r="A15" s="5" t="s">
        <v>84</v>
      </c>
      <c r="B15" s="1"/>
      <c r="C15" s="1"/>
      <c r="D15" s="1"/>
      <c r="E15" s="1"/>
      <c r="F15" s="1"/>
      <c r="G15" s="1"/>
      <c r="H15" s="1"/>
      <c r="I15" s="1"/>
      <c r="J15" s="1"/>
      <c r="K15" s="1"/>
      <c r="L15" s="1"/>
      <c r="M15" s="1"/>
      <c r="N15" s="1"/>
      <c r="O15" s="1"/>
      <c r="P15" s="1"/>
      <c r="Q15" s="1"/>
      <c r="R15" s="1"/>
      <c r="S15" s="1"/>
      <c r="T15" s="1"/>
      <c r="U15" s="1"/>
      <c r="V15" s="1"/>
      <c r="W15" s="1"/>
      <c r="X15" s="1"/>
      <c r="Y15" s="1"/>
      <c r="Z15" s="1"/>
    </row>
    <row r="16" spans="1:26" ht="13.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c r="A17" s="38" t="s">
        <v>85</v>
      </c>
      <c r="B17" s="39" t="s">
        <v>86</v>
      </c>
      <c r="C17" s="202" t="s">
        <v>87</v>
      </c>
      <c r="D17" s="203"/>
      <c r="E17" s="202" t="s">
        <v>88</v>
      </c>
      <c r="F17" s="203"/>
      <c r="G17" s="204" t="s">
        <v>89</v>
      </c>
      <c r="H17" s="205"/>
      <c r="I17" s="206"/>
      <c r="J17" s="1" t="s">
        <v>90</v>
      </c>
      <c r="K17" s="1"/>
      <c r="L17" s="1"/>
      <c r="M17" s="1"/>
      <c r="N17" s="1"/>
      <c r="O17" s="1"/>
      <c r="P17" s="1"/>
      <c r="Q17" s="1"/>
      <c r="R17" s="1"/>
      <c r="S17" s="1"/>
      <c r="T17" s="1"/>
      <c r="U17" s="1"/>
      <c r="V17" s="1"/>
      <c r="W17" s="1"/>
      <c r="X17" s="1"/>
      <c r="Y17" s="1"/>
      <c r="Z17" s="1"/>
    </row>
    <row r="18" spans="1:26" ht="12.75" customHeight="1">
      <c r="A18" s="40"/>
      <c r="B18" s="41"/>
      <c r="C18" s="207"/>
      <c r="D18" s="145"/>
      <c r="E18" s="207"/>
      <c r="F18" s="145"/>
      <c r="G18" s="42"/>
      <c r="H18" s="42"/>
      <c r="I18" s="43"/>
      <c r="J18" s="1"/>
      <c r="K18" s="1"/>
      <c r="L18" s="1"/>
      <c r="M18" s="1"/>
      <c r="N18" s="1"/>
      <c r="O18" s="1"/>
      <c r="P18" s="1"/>
      <c r="Q18" s="1"/>
      <c r="R18" s="1"/>
      <c r="S18" s="1"/>
      <c r="T18" s="1"/>
      <c r="U18" s="1"/>
      <c r="V18" s="1"/>
      <c r="W18" s="1"/>
      <c r="X18" s="1"/>
      <c r="Y18" s="1"/>
      <c r="Z18" s="1"/>
    </row>
    <row r="19" spans="1:26" ht="12.75" customHeight="1">
      <c r="A19" s="44" t="s">
        <v>91</v>
      </c>
      <c r="B19" s="45">
        <v>23000</v>
      </c>
      <c r="C19" s="196">
        <v>25000</v>
      </c>
      <c r="D19" s="197"/>
      <c r="E19" s="196">
        <v>33000</v>
      </c>
      <c r="F19" s="197"/>
      <c r="G19" s="198">
        <v>29007</v>
      </c>
      <c r="H19" s="153"/>
      <c r="I19" s="199"/>
      <c r="J19" s="46">
        <f>AVERAGE(B19:F19)</f>
        <v>27000</v>
      </c>
      <c r="K19" s="47">
        <f ca="1">(TODAY()-G19)/365</f>
        <v>46.443835616438356</v>
      </c>
      <c r="L19" s="1"/>
      <c r="M19" s="1"/>
      <c r="N19" s="1" t="str">
        <f>IF(J19&gt;25000,"si","NO")</f>
        <v>si</v>
      </c>
      <c r="O19" s="1" t="str">
        <f ca="1">IF(AND(J19&gt;25000,K19&gt;40),"Si","no")</f>
        <v>Si</v>
      </c>
      <c r="P19" s="1"/>
      <c r="Q19" s="1"/>
      <c r="R19" s="1"/>
      <c r="S19" s="1"/>
      <c r="T19" s="1"/>
      <c r="U19" s="1"/>
      <c r="V19" s="1"/>
      <c r="W19" s="1"/>
      <c r="X19" s="1"/>
      <c r="Y19" s="1"/>
      <c r="Z19" s="1"/>
    </row>
    <row r="20" spans="1:26" ht="12.75" customHeight="1">
      <c r="A20" s="48"/>
      <c r="B20" s="45"/>
      <c r="C20" s="196"/>
      <c r="D20" s="197"/>
      <c r="E20" s="196"/>
      <c r="F20" s="197"/>
      <c r="G20" s="198"/>
      <c r="H20" s="153"/>
      <c r="I20" s="199"/>
      <c r="J20" s="46"/>
      <c r="K20" s="1"/>
      <c r="L20" s="1"/>
      <c r="M20" s="1"/>
      <c r="N20" s="1"/>
      <c r="O20" s="1"/>
      <c r="P20" s="1"/>
      <c r="Q20" s="1"/>
      <c r="R20" s="1"/>
      <c r="S20" s="1"/>
      <c r="T20" s="1"/>
      <c r="U20" s="1"/>
      <c r="V20" s="1"/>
      <c r="W20" s="1"/>
      <c r="X20" s="1"/>
      <c r="Y20" s="1"/>
      <c r="Z20" s="1"/>
    </row>
    <row r="21" spans="1:26" ht="12.75" customHeight="1">
      <c r="A21" s="48" t="s">
        <v>92</v>
      </c>
      <c r="B21" s="45">
        <v>23000</v>
      </c>
      <c r="C21" s="196">
        <v>25000</v>
      </c>
      <c r="D21" s="197"/>
      <c r="E21" s="196">
        <v>25800</v>
      </c>
      <c r="F21" s="197"/>
      <c r="G21" s="198">
        <v>28008</v>
      </c>
      <c r="H21" s="153"/>
      <c r="I21" s="199"/>
      <c r="J21" s="46">
        <f>AVERAGE(B21:F21)</f>
        <v>24600</v>
      </c>
      <c r="K21" s="1">
        <v>35</v>
      </c>
      <c r="L21" s="1"/>
      <c r="M21" s="1"/>
      <c r="N21" s="1"/>
      <c r="O21" s="1" t="str">
        <f>IF(AND(J21&gt;25000,K21&gt;40),"Si","no")</f>
        <v>no</v>
      </c>
      <c r="P21" s="1"/>
      <c r="Q21" s="1"/>
      <c r="R21" s="1"/>
      <c r="S21" s="1"/>
      <c r="T21" s="1"/>
      <c r="U21" s="1"/>
      <c r="V21" s="1"/>
      <c r="W21" s="1"/>
      <c r="X21" s="1"/>
      <c r="Y21" s="1"/>
      <c r="Z21" s="1"/>
    </row>
    <row r="22" spans="1:26" ht="12.75" customHeight="1">
      <c r="A22" s="48"/>
      <c r="B22" s="45"/>
      <c r="C22" s="196"/>
      <c r="D22" s="197"/>
      <c r="E22" s="196"/>
      <c r="F22" s="197"/>
      <c r="G22" s="198"/>
      <c r="H22" s="153"/>
      <c r="I22" s="199"/>
      <c r="J22" s="46"/>
      <c r="K22" s="1"/>
      <c r="L22" s="1"/>
      <c r="M22" s="1"/>
      <c r="N22" s="1"/>
      <c r="O22" s="1"/>
      <c r="P22" s="1"/>
      <c r="Q22" s="1"/>
      <c r="R22" s="1"/>
      <c r="S22" s="1"/>
      <c r="T22" s="1"/>
      <c r="U22" s="1"/>
      <c r="V22" s="1"/>
      <c r="W22" s="1"/>
      <c r="X22" s="1"/>
      <c r="Y22" s="1"/>
      <c r="Z22" s="1"/>
    </row>
    <row r="23" spans="1:26" ht="12.75" customHeight="1">
      <c r="A23" s="48" t="s">
        <v>93</v>
      </c>
      <c r="B23" s="45">
        <v>28500</v>
      </c>
      <c r="C23" s="196">
        <v>25000</v>
      </c>
      <c r="D23" s="197"/>
      <c r="E23" s="196">
        <v>25000</v>
      </c>
      <c r="F23" s="197"/>
      <c r="G23" s="198">
        <v>33058</v>
      </c>
      <c r="H23" s="153"/>
      <c r="I23" s="199"/>
      <c r="J23" s="46">
        <f>AVERAGE(B23:F23)</f>
        <v>26166.666666666668</v>
      </c>
      <c r="K23" s="1">
        <v>20</v>
      </c>
      <c r="L23" s="1"/>
      <c r="M23" s="1"/>
      <c r="N23" s="1"/>
      <c r="O23" s="1" t="str">
        <f>IF(AND(J23&gt;25000,K23&gt;40),"Si","no")</f>
        <v>no</v>
      </c>
      <c r="P23" s="1"/>
      <c r="Q23" s="1"/>
      <c r="R23" s="1"/>
      <c r="S23" s="1"/>
      <c r="T23" s="1"/>
      <c r="U23" s="1"/>
      <c r="V23" s="1"/>
      <c r="W23" s="1"/>
      <c r="X23" s="1"/>
      <c r="Y23" s="1"/>
      <c r="Z23" s="1"/>
    </row>
    <row r="24" spans="1:26" ht="12.75" customHeight="1">
      <c r="A24" s="48"/>
      <c r="B24" s="45"/>
      <c r="C24" s="196"/>
      <c r="D24" s="197"/>
      <c r="E24" s="196"/>
      <c r="F24" s="197"/>
      <c r="G24" s="198"/>
      <c r="H24" s="153"/>
      <c r="I24" s="199"/>
      <c r="J24" s="46"/>
      <c r="K24" s="1"/>
      <c r="L24" s="1"/>
      <c r="M24" s="1"/>
      <c r="N24" s="1"/>
      <c r="O24" s="1"/>
      <c r="P24" s="1"/>
      <c r="Q24" s="1"/>
      <c r="R24" s="1"/>
      <c r="S24" s="1"/>
      <c r="T24" s="1"/>
      <c r="U24" s="1"/>
      <c r="V24" s="1"/>
      <c r="W24" s="1"/>
      <c r="X24" s="1"/>
      <c r="Y24" s="1"/>
      <c r="Z24" s="1"/>
    </row>
    <row r="25" spans="1:26" ht="12.75" customHeight="1">
      <c r="A25" s="48" t="s">
        <v>94</v>
      </c>
      <c r="B25" s="45">
        <v>29800</v>
      </c>
      <c r="C25" s="196">
        <v>36000</v>
      </c>
      <c r="D25" s="197"/>
      <c r="E25" s="196">
        <v>24800</v>
      </c>
      <c r="F25" s="197"/>
      <c r="G25" s="198">
        <v>28137</v>
      </c>
      <c r="H25" s="153"/>
      <c r="I25" s="199"/>
      <c r="J25" s="46">
        <f>AVERAGE(B25:F25)</f>
        <v>30200</v>
      </c>
      <c r="K25" s="1"/>
      <c r="L25" s="1"/>
      <c r="M25" s="1"/>
      <c r="N25" s="1"/>
      <c r="O25" s="1" t="str">
        <f>IF(AND(J25&gt;25000,K25&gt;40),"Si","no")</f>
        <v>no</v>
      </c>
      <c r="P25" s="1"/>
      <c r="Q25" s="1"/>
      <c r="R25" s="1"/>
      <c r="S25" s="1"/>
      <c r="T25" s="1"/>
      <c r="U25" s="1"/>
      <c r="V25" s="1"/>
      <c r="W25" s="1"/>
      <c r="X25" s="1"/>
      <c r="Y25" s="1"/>
      <c r="Z25" s="1"/>
    </row>
    <row r="26" spans="1:26" ht="12.75" customHeight="1">
      <c r="A26" s="48"/>
      <c r="B26" s="45"/>
      <c r="C26" s="196"/>
      <c r="D26" s="197"/>
      <c r="E26" s="196"/>
      <c r="F26" s="197"/>
      <c r="G26" s="198"/>
      <c r="H26" s="153"/>
      <c r="I26" s="199"/>
      <c r="J26" s="46"/>
      <c r="K26" s="1"/>
      <c r="L26" s="1"/>
      <c r="M26" s="1"/>
      <c r="N26" s="1"/>
      <c r="O26" s="1"/>
      <c r="P26" s="1"/>
      <c r="Q26" s="1"/>
      <c r="R26" s="1"/>
      <c r="S26" s="1"/>
      <c r="T26" s="1"/>
      <c r="U26" s="1"/>
      <c r="V26" s="1"/>
      <c r="W26" s="1"/>
      <c r="X26" s="1"/>
      <c r="Y26" s="1"/>
      <c r="Z26" s="1"/>
    </row>
    <row r="27" spans="1:26" ht="12.75" customHeight="1">
      <c r="A27" s="48" t="s">
        <v>95</v>
      </c>
      <c r="B27" s="45">
        <v>30200</v>
      </c>
      <c r="C27" s="196">
        <v>14000</v>
      </c>
      <c r="D27" s="197"/>
      <c r="E27" s="196">
        <v>18000</v>
      </c>
      <c r="F27" s="197"/>
      <c r="G27" s="198">
        <v>34592</v>
      </c>
      <c r="H27" s="153"/>
      <c r="I27" s="199"/>
      <c r="J27" s="46">
        <f>AVERAGE(B27:F27)</f>
        <v>20733.333333333332</v>
      </c>
      <c r="K27" s="1"/>
      <c r="L27" s="1"/>
      <c r="M27" s="1"/>
      <c r="N27" s="1"/>
      <c r="O27" s="1" t="str">
        <f>IF(AND(J27&gt;25000,K27&gt;40),"Si","no")</f>
        <v>no</v>
      </c>
      <c r="P27" s="1"/>
      <c r="Q27" s="1"/>
      <c r="R27" s="1"/>
      <c r="S27" s="1"/>
      <c r="T27" s="1"/>
      <c r="U27" s="1"/>
      <c r="V27" s="1"/>
      <c r="W27" s="1"/>
      <c r="X27" s="1"/>
      <c r="Y27" s="1"/>
      <c r="Z27" s="1"/>
    </row>
    <row r="28" spans="1:26" ht="12.75" customHeight="1">
      <c r="A28" s="48"/>
      <c r="B28" s="45"/>
      <c r="C28" s="196"/>
      <c r="D28" s="197"/>
      <c r="E28" s="196"/>
      <c r="F28" s="197"/>
      <c r="G28" s="198"/>
      <c r="H28" s="153"/>
      <c r="I28" s="199"/>
      <c r="J28" s="46"/>
      <c r="K28" s="1"/>
      <c r="L28" s="1"/>
      <c r="M28" s="1"/>
      <c r="N28" s="1"/>
      <c r="O28" s="1"/>
      <c r="P28" s="1"/>
      <c r="Q28" s="1"/>
      <c r="R28" s="1"/>
      <c r="S28" s="1"/>
      <c r="T28" s="1"/>
      <c r="U28" s="1"/>
      <c r="V28" s="1"/>
      <c r="W28" s="1"/>
      <c r="X28" s="1"/>
      <c r="Y28" s="1"/>
      <c r="Z28" s="1"/>
    </row>
    <row r="29" spans="1:26" ht="12.75" customHeight="1">
      <c r="A29" s="48" t="s">
        <v>96</v>
      </c>
      <c r="B29" s="45">
        <v>14000</v>
      </c>
      <c r="C29" s="196">
        <v>14000</v>
      </c>
      <c r="D29" s="197"/>
      <c r="E29" s="196">
        <v>15650</v>
      </c>
      <c r="F29" s="197"/>
      <c r="G29" s="198">
        <v>34837</v>
      </c>
      <c r="H29" s="153"/>
      <c r="I29" s="199"/>
      <c r="J29" s="46">
        <f>AVERAGE(B29:F29)</f>
        <v>14550</v>
      </c>
      <c r="K29" s="1"/>
      <c r="L29" s="1"/>
      <c r="M29" s="1"/>
      <c r="N29" s="1"/>
      <c r="O29" s="1" t="str">
        <f>IF(AND(J29&gt;25000,K29&gt;40),"Si","no")</f>
        <v>no</v>
      </c>
      <c r="P29" s="1"/>
      <c r="Q29" s="1"/>
      <c r="R29" s="1"/>
      <c r="S29" s="1"/>
      <c r="T29" s="1"/>
      <c r="U29" s="1"/>
      <c r="V29" s="1"/>
      <c r="W29" s="1"/>
      <c r="X29" s="1"/>
      <c r="Y29" s="1"/>
      <c r="Z29" s="1"/>
    </row>
    <row r="30" spans="1:26" ht="12.75" customHeight="1">
      <c r="A30" s="48"/>
      <c r="B30" s="45"/>
      <c r="C30" s="196"/>
      <c r="D30" s="197"/>
      <c r="E30" s="196"/>
      <c r="F30" s="197"/>
      <c r="G30" s="198"/>
      <c r="H30" s="153"/>
      <c r="I30" s="199"/>
      <c r="J30" s="46"/>
      <c r="K30" s="1"/>
      <c r="L30" s="1"/>
      <c r="M30" s="1"/>
      <c r="N30" s="1"/>
      <c r="O30" s="1"/>
      <c r="P30" s="1"/>
      <c r="Q30" s="1"/>
      <c r="R30" s="1"/>
      <c r="S30" s="1"/>
      <c r="T30" s="1"/>
      <c r="U30" s="1"/>
      <c r="V30" s="1"/>
      <c r="W30" s="1"/>
      <c r="X30" s="1"/>
      <c r="Y30" s="1"/>
      <c r="Z30" s="1"/>
    </row>
    <row r="31" spans="1:26" ht="12.75" customHeight="1">
      <c r="A31" s="48" t="s">
        <v>97</v>
      </c>
      <c r="B31" s="45">
        <v>17800</v>
      </c>
      <c r="C31" s="196">
        <v>18900</v>
      </c>
      <c r="D31" s="197"/>
      <c r="E31" s="196">
        <v>28900</v>
      </c>
      <c r="F31" s="197"/>
      <c r="G31" s="198">
        <v>30327</v>
      </c>
      <c r="H31" s="153"/>
      <c r="I31" s="199"/>
      <c r="J31" s="46">
        <f>AVERAGE(B31:F31)</f>
        <v>21866.666666666668</v>
      </c>
      <c r="K31" s="1"/>
      <c r="L31" s="1"/>
      <c r="M31" s="1"/>
      <c r="N31" s="1"/>
      <c r="O31" s="1" t="str">
        <f>IF(AND(J31&gt;25000,K31&gt;40),"Si","no")</f>
        <v>no</v>
      </c>
      <c r="P31" s="1"/>
      <c r="Q31" s="1"/>
      <c r="R31" s="1"/>
      <c r="S31" s="1"/>
      <c r="T31" s="1"/>
      <c r="U31" s="1"/>
      <c r="V31" s="1"/>
      <c r="W31" s="1"/>
      <c r="X31" s="1"/>
      <c r="Y31" s="1"/>
      <c r="Z31" s="1"/>
    </row>
    <row r="32" spans="1:26" ht="12.75" customHeight="1">
      <c r="A32" s="48"/>
      <c r="B32" s="45"/>
      <c r="C32" s="196"/>
      <c r="D32" s="197"/>
      <c r="E32" s="196"/>
      <c r="F32" s="197"/>
      <c r="G32" s="198"/>
      <c r="H32" s="153"/>
      <c r="I32" s="199"/>
      <c r="J32" s="46"/>
      <c r="K32" s="1"/>
      <c r="L32" s="1"/>
      <c r="M32" s="1"/>
      <c r="N32" s="1"/>
      <c r="O32" s="1"/>
      <c r="P32" s="1"/>
      <c r="Q32" s="1"/>
      <c r="R32" s="1"/>
      <c r="S32" s="1"/>
      <c r="T32" s="1"/>
      <c r="U32" s="1"/>
      <c r="V32" s="1"/>
      <c r="W32" s="1"/>
      <c r="X32" s="1"/>
      <c r="Y32" s="1"/>
      <c r="Z32" s="1"/>
    </row>
    <row r="33" spans="1:26" ht="13.5" customHeight="1">
      <c r="A33" s="49" t="s">
        <v>98</v>
      </c>
      <c r="B33" s="50">
        <v>10200</v>
      </c>
      <c r="C33" s="200">
        <v>15800</v>
      </c>
      <c r="D33" s="201"/>
      <c r="E33" s="200">
        <v>9800</v>
      </c>
      <c r="F33" s="201"/>
      <c r="G33" s="208">
        <v>32464</v>
      </c>
      <c r="H33" s="209"/>
      <c r="I33" s="210"/>
      <c r="J33" s="46">
        <f>AVERAGE(B33:F33)</f>
        <v>11933.333333333334</v>
      </c>
      <c r="K33" s="1"/>
      <c r="L33" s="1"/>
      <c r="M33" s="1"/>
      <c r="N33" s="1"/>
      <c r="O33" s="1" t="str">
        <f>IF(AND(J33&gt;25000,K33&gt;40),"Si","no")</f>
        <v>no</v>
      </c>
      <c r="P33" s="1"/>
      <c r="Q33" s="1"/>
      <c r="R33" s="1"/>
      <c r="S33" s="1"/>
      <c r="T33" s="1"/>
      <c r="U33" s="1"/>
      <c r="V33" s="1"/>
      <c r="W33" s="1"/>
      <c r="X33" s="1"/>
      <c r="Y33" s="1"/>
      <c r="Z33" s="1"/>
    </row>
    <row r="34" spans="1:26" ht="15" customHeight="1">
      <c r="A34" s="51"/>
      <c r="B34" s="7"/>
      <c r="C34" s="1"/>
      <c r="D34" s="1"/>
      <c r="E34" s="1"/>
      <c r="F34" s="1"/>
      <c r="G34" s="1"/>
      <c r="H34" s="1"/>
      <c r="I34" s="1"/>
      <c r="J34" s="1"/>
      <c r="K34" s="1"/>
      <c r="L34" s="1"/>
      <c r="M34" s="1"/>
      <c r="N34" s="1"/>
      <c r="O34" s="1"/>
      <c r="P34" s="1"/>
      <c r="Q34" s="1"/>
      <c r="R34" s="1"/>
      <c r="S34" s="1"/>
      <c r="T34" s="1"/>
      <c r="U34" s="1"/>
      <c r="V34" s="1"/>
      <c r="W34" s="1"/>
      <c r="X34" s="1"/>
      <c r="Y34" s="1"/>
      <c r="Z34" s="1"/>
    </row>
    <row r="35" spans="1:26" ht="15" customHeight="1">
      <c r="A35" s="51" t="s">
        <v>16</v>
      </c>
      <c r="B35" s="7"/>
      <c r="C35" s="1"/>
      <c r="D35" s="1"/>
      <c r="E35" s="1"/>
      <c r="F35" s="1"/>
      <c r="G35" s="1"/>
      <c r="H35" s="1"/>
      <c r="I35" s="1"/>
      <c r="J35" s="1"/>
      <c r="K35" s="1"/>
      <c r="L35" s="1"/>
      <c r="M35" s="1"/>
      <c r="N35" s="1"/>
      <c r="O35" s="1"/>
      <c r="P35" s="1"/>
      <c r="Q35" s="1"/>
      <c r="R35" s="1"/>
      <c r="S35" s="1"/>
      <c r="T35" s="1"/>
      <c r="U35" s="1"/>
      <c r="V35" s="1"/>
      <c r="W35" s="1"/>
      <c r="X35" s="1"/>
      <c r="Y35" s="1"/>
      <c r="Z35" s="1"/>
    </row>
    <row r="36" spans="1:26" ht="1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24" customHeight="1">
      <c r="A38" s="52" t="s">
        <v>99</v>
      </c>
      <c r="B38" s="7"/>
      <c r="C38" s="1"/>
      <c r="D38" s="1"/>
      <c r="E38" s="186"/>
      <c r="F38" s="153"/>
      <c r="G38" s="153"/>
      <c r="H38" s="153"/>
      <c r="I38" s="143"/>
      <c r="J38" s="1"/>
      <c r="K38" s="1"/>
      <c r="L38" s="1"/>
      <c r="M38" s="1"/>
      <c r="N38" s="1"/>
      <c r="O38" s="1"/>
      <c r="P38" s="1"/>
      <c r="Q38" s="1"/>
      <c r="R38" s="1"/>
      <c r="S38" s="1"/>
      <c r="T38" s="1"/>
      <c r="U38" s="1"/>
      <c r="V38" s="1"/>
      <c r="W38" s="1"/>
      <c r="X38" s="1"/>
      <c r="Y38" s="1"/>
      <c r="Z38" s="1"/>
    </row>
    <row r="39" spans="1:26" ht="15.75" customHeight="1">
      <c r="A39" s="52"/>
      <c r="B39" s="7"/>
      <c r="C39" s="1"/>
      <c r="D39" s="1"/>
      <c r="E39" s="186"/>
      <c r="F39" s="153"/>
      <c r="G39" s="153"/>
      <c r="H39" s="153"/>
      <c r="I39" s="143"/>
      <c r="J39" s="1"/>
      <c r="K39" s="1"/>
      <c r="L39" s="1"/>
      <c r="M39" s="1"/>
      <c r="N39" s="1"/>
      <c r="O39" s="1"/>
      <c r="P39" s="1"/>
      <c r="Q39" s="1"/>
      <c r="R39" s="1"/>
      <c r="S39" s="1"/>
      <c r="T39" s="1"/>
      <c r="U39" s="1"/>
      <c r="V39" s="1"/>
      <c r="W39" s="1"/>
      <c r="X39" s="1"/>
      <c r="Y39" s="1"/>
      <c r="Z39" s="1"/>
    </row>
    <row r="40" spans="1:26" ht="24" customHeight="1">
      <c r="A40" s="52" t="s">
        <v>100</v>
      </c>
      <c r="B40" s="7"/>
      <c r="C40" s="1"/>
      <c r="D40" s="1"/>
      <c r="E40" s="53"/>
      <c r="F40" s="53"/>
      <c r="G40" s="53"/>
      <c r="H40" s="53"/>
      <c r="I40" s="53"/>
      <c r="J40" s="1"/>
      <c r="K40" s="1"/>
      <c r="L40" s="1"/>
      <c r="M40" s="1"/>
      <c r="N40" s="1"/>
      <c r="O40" s="1"/>
      <c r="P40" s="1"/>
      <c r="Q40" s="1"/>
      <c r="R40" s="1"/>
      <c r="S40" s="1"/>
      <c r="T40" s="1"/>
      <c r="U40" s="1"/>
      <c r="V40" s="1"/>
      <c r="W40" s="1"/>
      <c r="X40" s="1"/>
      <c r="Y40" s="1"/>
      <c r="Z40" s="1"/>
    </row>
    <row r="41" spans="1:26" ht="15.75" customHeight="1">
      <c r="A41" s="52"/>
      <c r="B41" s="7"/>
      <c r="C41" s="1"/>
      <c r="D41" s="1"/>
      <c r="E41" s="53"/>
      <c r="F41" s="53"/>
      <c r="G41" s="53"/>
      <c r="H41" s="53"/>
      <c r="I41" s="53"/>
      <c r="J41" s="1"/>
      <c r="K41" s="1"/>
      <c r="L41" s="1"/>
      <c r="M41" s="1"/>
      <c r="N41" s="1"/>
      <c r="O41" s="1"/>
      <c r="P41" s="1"/>
      <c r="Q41" s="1"/>
      <c r="R41" s="1"/>
      <c r="S41" s="1"/>
      <c r="T41" s="1"/>
      <c r="U41" s="1"/>
      <c r="V41" s="1"/>
      <c r="W41" s="1"/>
      <c r="X41" s="1"/>
      <c r="Y41" s="1"/>
      <c r="Z41" s="1"/>
    </row>
    <row r="42" spans="1:26" ht="24" customHeight="1">
      <c r="A42" s="52" t="s">
        <v>101</v>
      </c>
      <c r="B42" s="7"/>
      <c r="C42" s="1"/>
      <c r="D42" s="1"/>
      <c r="E42" s="186"/>
      <c r="F42" s="153"/>
      <c r="G42" s="153"/>
      <c r="H42" s="153"/>
      <c r="I42" s="143"/>
      <c r="J42" s="1"/>
      <c r="K42" s="1"/>
      <c r="L42" s="1"/>
      <c r="M42" s="1"/>
      <c r="N42" s="1"/>
      <c r="O42" s="1"/>
      <c r="P42" s="1"/>
      <c r="Q42" s="1"/>
      <c r="R42" s="1"/>
      <c r="S42" s="1"/>
      <c r="T42" s="1"/>
      <c r="U42" s="1"/>
      <c r="V42" s="1"/>
      <c r="W42" s="1"/>
      <c r="X42" s="1"/>
      <c r="Y42" s="1"/>
      <c r="Z42" s="1"/>
    </row>
    <row r="43" spans="1:26" ht="15.75" customHeight="1">
      <c r="A43" s="7"/>
      <c r="B43" s="7"/>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7" t="s">
        <v>21</v>
      </c>
      <c r="B49" s="7"/>
      <c r="C49" s="8"/>
      <c r="D49" s="8"/>
      <c r="E49" s="8"/>
      <c r="F49" s="8"/>
      <c r="G49" s="9" t="s">
        <v>22</v>
      </c>
      <c r="H49" s="10"/>
      <c r="I49" s="3"/>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5">
    <mergeCell ref="E30:F30"/>
    <mergeCell ref="G30:I30"/>
    <mergeCell ref="C28:D28"/>
    <mergeCell ref="E28:F28"/>
    <mergeCell ref="G28:I28"/>
    <mergeCell ref="C29:D29"/>
    <mergeCell ref="E29:F29"/>
    <mergeCell ref="G29:I29"/>
    <mergeCell ref="C30:D30"/>
    <mergeCell ref="E33:F33"/>
    <mergeCell ref="G33:I33"/>
    <mergeCell ref="E38:I38"/>
    <mergeCell ref="E39:I39"/>
    <mergeCell ref="E42:I42"/>
    <mergeCell ref="C31:D31"/>
    <mergeCell ref="E31:F31"/>
    <mergeCell ref="G31:I31"/>
    <mergeCell ref="C32:D32"/>
    <mergeCell ref="E32:F32"/>
    <mergeCell ref="G32:I32"/>
    <mergeCell ref="C33:D33"/>
    <mergeCell ref="B2:H2"/>
    <mergeCell ref="A6:I13"/>
    <mergeCell ref="C17:D17"/>
    <mergeCell ref="E17:F17"/>
    <mergeCell ref="G17:I17"/>
    <mergeCell ref="C18:D18"/>
    <mergeCell ref="E18:F18"/>
    <mergeCell ref="E21:F21"/>
    <mergeCell ref="G21:I21"/>
    <mergeCell ref="C19:D19"/>
    <mergeCell ref="E19:F19"/>
    <mergeCell ref="G19:I19"/>
    <mergeCell ref="C20:D20"/>
    <mergeCell ref="E20:F20"/>
    <mergeCell ref="G20:I20"/>
    <mergeCell ref="C21:D21"/>
    <mergeCell ref="E24:F24"/>
    <mergeCell ref="G24:I24"/>
    <mergeCell ref="C22:D22"/>
    <mergeCell ref="E22:F22"/>
    <mergeCell ref="G22:I22"/>
    <mergeCell ref="C23:D23"/>
    <mergeCell ref="E23:F23"/>
    <mergeCell ref="G23:I23"/>
    <mergeCell ref="C24:D24"/>
    <mergeCell ref="E27:F27"/>
    <mergeCell ref="G27:I27"/>
    <mergeCell ref="C25:D25"/>
    <mergeCell ref="E25:F25"/>
    <mergeCell ref="G25:I25"/>
    <mergeCell ref="C26:D26"/>
    <mergeCell ref="E26:F26"/>
    <mergeCell ref="G26:I26"/>
    <mergeCell ref="C27:D27"/>
  </mergeCells>
  <pageMargins left="0.7" right="0.7" top="0.75" bottom="0.75" header="0" footer="0"/>
  <pageSetup orientation="landscape"/>
  <headerFooter>
    <oddHeader>&amp;CEsercizio 5</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000"/>
  <sheetViews>
    <sheetView workbookViewId="0"/>
  </sheetViews>
  <sheetFormatPr defaultColWidth="12.5703125" defaultRowHeight="15" customHeight="1"/>
  <cols>
    <col min="1" max="1" width="7.42578125" customWidth="1"/>
    <col min="2" max="2" width="5" customWidth="1"/>
    <col min="3" max="3" width="3" customWidth="1"/>
    <col min="4" max="4" width="4.85546875" customWidth="1"/>
    <col min="5" max="5" width="4.140625" customWidth="1"/>
    <col min="6" max="6" width="3.5703125" customWidth="1"/>
    <col min="7" max="7" width="3.140625" customWidth="1"/>
    <col min="8" max="8" width="1.7109375" customWidth="1"/>
    <col min="9" max="9" width="5.7109375" customWidth="1"/>
    <col min="10" max="26" width="3.5703125" customWidth="1"/>
    <col min="27" max="29" width="9.5703125" customWidth="1"/>
    <col min="30" max="30" width="12.140625" customWidth="1"/>
    <col min="31" max="31" width="16.42578125" customWidth="1"/>
    <col min="32" max="32" width="9.85546875" customWidth="1"/>
    <col min="33" max="33" width="11" customWidth="1"/>
    <col min="34" max="34" width="34.85546875" customWidth="1"/>
  </cols>
  <sheetData>
    <row r="1" spans="1:34" ht="12.75" customHeight="1">
      <c r="A1" s="1"/>
      <c r="B1" s="1"/>
      <c r="C1" s="1"/>
      <c r="D1" s="1"/>
      <c r="E1" s="1"/>
      <c r="F1" s="1"/>
      <c r="G1" s="1"/>
      <c r="H1" s="1"/>
      <c r="I1" s="1"/>
      <c r="J1" s="1"/>
      <c r="K1" s="1"/>
      <c r="L1" s="1"/>
      <c r="M1" s="1"/>
      <c r="N1" s="1"/>
      <c r="O1" s="1"/>
      <c r="P1" s="1"/>
      <c r="Q1" s="1"/>
      <c r="R1" s="1"/>
      <c r="S1" s="1"/>
      <c r="T1" s="1"/>
      <c r="U1" s="1"/>
      <c r="V1" s="1"/>
      <c r="W1" s="1"/>
      <c r="X1" s="1"/>
      <c r="Y1" s="1"/>
      <c r="Z1" s="1"/>
    </row>
    <row r="2" spans="1:34" ht="26.25" customHeight="1">
      <c r="A2" s="1"/>
      <c r="B2" s="195" t="s">
        <v>102</v>
      </c>
      <c r="C2" s="181"/>
      <c r="D2" s="181"/>
      <c r="E2" s="181"/>
      <c r="F2" s="181"/>
      <c r="G2" s="181"/>
      <c r="H2" s="182"/>
      <c r="I2" s="1"/>
      <c r="J2" s="1"/>
      <c r="K2" s="1"/>
      <c r="L2" s="1"/>
      <c r="M2" s="1"/>
      <c r="N2" s="1"/>
      <c r="O2" s="1"/>
      <c r="P2" s="1"/>
      <c r="Q2" s="1"/>
      <c r="R2" s="1"/>
      <c r="S2" s="1"/>
      <c r="T2" s="1"/>
      <c r="U2" s="1"/>
      <c r="V2" s="1"/>
      <c r="W2" s="1"/>
      <c r="X2" s="1"/>
      <c r="Y2" s="1"/>
      <c r="Z2" s="1"/>
    </row>
    <row r="3" spans="1:34" ht="12.75" customHeight="1">
      <c r="A3" s="1"/>
      <c r="B3" s="1"/>
      <c r="C3" s="1"/>
      <c r="D3" s="1"/>
      <c r="E3" s="1"/>
      <c r="F3" s="1"/>
      <c r="G3" s="1"/>
      <c r="H3" s="1"/>
      <c r="I3" s="1"/>
      <c r="J3" s="1"/>
      <c r="K3" s="1"/>
      <c r="L3" s="1"/>
      <c r="M3" s="1"/>
      <c r="N3" s="1"/>
      <c r="O3" s="1"/>
      <c r="P3" s="1"/>
      <c r="Q3" s="1"/>
      <c r="R3" s="1"/>
      <c r="S3" s="1"/>
      <c r="T3" s="1"/>
      <c r="U3" s="1"/>
      <c r="V3" s="1"/>
      <c r="W3" s="1"/>
      <c r="X3" s="1"/>
      <c r="Y3" s="1"/>
      <c r="Z3" s="1"/>
    </row>
    <row r="4" spans="1:34" ht="12.75" customHeight="1">
      <c r="A4" s="1"/>
      <c r="B4" s="1"/>
      <c r="C4" s="1"/>
      <c r="D4" s="1"/>
      <c r="E4" s="1"/>
      <c r="F4" s="1"/>
      <c r="G4" s="1"/>
      <c r="H4" s="1"/>
      <c r="I4" s="1"/>
      <c r="J4" s="1"/>
      <c r="K4" s="1"/>
      <c r="L4" s="1"/>
      <c r="M4" s="1"/>
      <c r="N4" s="1"/>
      <c r="O4" s="1"/>
      <c r="P4" s="1"/>
      <c r="Q4" s="1"/>
      <c r="R4" s="1"/>
      <c r="S4" s="1"/>
      <c r="T4" s="1"/>
      <c r="U4" s="1"/>
      <c r="V4" s="1"/>
      <c r="W4" s="1"/>
      <c r="X4" s="1"/>
      <c r="Y4" s="1"/>
      <c r="Z4" s="1"/>
    </row>
    <row r="5" spans="1:34" ht="12.75" customHeight="1">
      <c r="A5" s="1"/>
      <c r="B5" s="1"/>
      <c r="C5" s="1"/>
      <c r="D5" s="1"/>
      <c r="E5" s="1"/>
      <c r="F5" s="1"/>
      <c r="G5" s="1"/>
      <c r="H5" s="1"/>
      <c r="I5" s="1"/>
      <c r="J5" s="1"/>
      <c r="K5" s="1"/>
      <c r="L5" s="1"/>
      <c r="M5" s="1"/>
      <c r="N5" s="1"/>
      <c r="O5" s="1"/>
      <c r="P5" s="1"/>
      <c r="Q5" s="1"/>
      <c r="R5" s="1"/>
      <c r="S5" s="1"/>
      <c r="T5" s="1"/>
      <c r="U5" s="1"/>
      <c r="V5" s="1"/>
      <c r="W5" s="1"/>
      <c r="X5" s="1"/>
      <c r="Y5" s="1"/>
      <c r="Z5" s="1"/>
    </row>
    <row r="6" spans="1:34" ht="12.75" customHeight="1">
      <c r="A6" s="1"/>
      <c r="B6" s="54"/>
      <c r="C6" s="54"/>
      <c r="D6" s="54"/>
      <c r="E6" s="54"/>
      <c r="F6" s="54"/>
      <c r="G6" s="54"/>
      <c r="H6" s="54"/>
      <c r="I6" s="54"/>
      <c r="J6" s="1"/>
      <c r="K6" s="1"/>
      <c r="L6" s="1"/>
      <c r="M6" s="1"/>
      <c r="N6" s="1"/>
      <c r="O6" s="1"/>
      <c r="P6" s="1"/>
      <c r="Q6" s="1"/>
      <c r="R6" s="1"/>
      <c r="S6" s="1"/>
      <c r="T6" s="1"/>
      <c r="U6" s="1"/>
      <c r="V6" s="1"/>
      <c r="W6" s="1"/>
      <c r="X6" s="1"/>
      <c r="Y6" s="1"/>
      <c r="Z6" s="1"/>
    </row>
    <row r="7" spans="1:34" ht="12.75" customHeight="1">
      <c r="A7" s="54"/>
      <c r="B7" s="54"/>
      <c r="C7" s="54"/>
      <c r="D7" s="54"/>
      <c r="E7" s="54"/>
      <c r="F7" s="54"/>
      <c r="G7" s="54"/>
      <c r="H7" s="54"/>
      <c r="I7" s="54"/>
      <c r="J7" s="1"/>
      <c r="K7" s="1"/>
      <c r="L7" s="1"/>
      <c r="M7" s="1"/>
      <c r="N7" s="1"/>
      <c r="O7" s="1"/>
      <c r="P7" s="1"/>
      <c r="Q7" s="1"/>
      <c r="R7" s="1"/>
      <c r="S7" s="1"/>
      <c r="T7" s="1"/>
      <c r="U7" s="1"/>
      <c r="V7" s="1"/>
      <c r="W7" s="1"/>
      <c r="X7" s="1"/>
      <c r="Y7" s="1"/>
      <c r="Z7" s="1"/>
    </row>
    <row r="8" spans="1:34" ht="14.25" customHeight="1">
      <c r="A8" s="211" t="s">
        <v>103</v>
      </c>
      <c r="B8" s="141"/>
      <c r="C8" s="141"/>
      <c r="D8" s="141"/>
      <c r="E8" s="141"/>
      <c r="F8" s="141"/>
      <c r="G8" s="141"/>
      <c r="H8" s="141"/>
      <c r="I8" s="212"/>
      <c r="J8" s="1"/>
      <c r="K8" s="1"/>
      <c r="L8" s="1"/>
      <c r="M8" s="1"/>
      <c r="N8" s="1"/>
      <c r="O8" s="1"/>
      <c r="P8" s="1"/>
      <c r="Q8" s="1"/>
      <c r="R8" s="1"/>
      <c r="S8" s="1"/>
      <c r="T8" s="1"/>
      <c r="U8" s="1"/>
      <c r="V8" s="1"/>
      <c r="W8" s="1"/>
      <c r="X8" s="1"/>
      <c r="Y8" s="1"/>
      <c r="Z8" s="1"/>
      <c r="AA8" s="55" t="s">
        <v>104</v>
      </c>
      <c r="AB8" s="55" t="s">
        <v>105</v>
      </c>
      <c r="AC8" s="55" t="s">
        <v>106</v>
      </c>
      <c r="AD8" s="55" t="s">
        <v>107</v>
      </c>
      <c r="AE8" s="55" t="s">
        <v>108</v>
      </c>
      <c r="AF8" s="55" t="s">
        <v>109</v>
      </c>
      <c r="AG8" s="55" t="s">
        <v>110</v>
      </c>
    </row>
    <row r="9" spans="1:34" ht="12.75" customHeight="1">
      <c r="A9" s="7"/>
      <c r="B9" s="7"/>
      <c r="C9" s="7"/>
      <c r="D9" s="7"/>
      <c r="E9" s="7"/>
      <c r="F9" s="7"/>
      <c r="G9" s="7"/>
      <c r="H9" s="7"/>
      <c r="I9" s="7"/>
      <c r="J9" s="1"/>
      <c r="K9" s="1"/>
      <c r="L9" s="1"/>
      <c r="M9" s="1"/>
      <c r="N9" s="1"/>
      <c r="O9" s="1"/>
      <c r="P9" s="1"/>
      <c r="Q9" s="1"/>
      <c r="R9" s="1"/>
      <c r="S9" s="1"/>
      <c r="T9" s="1"/>
      <c r="U9" s="1"/>
      <c r="V9" s="1"/>
      <c r="W9" s="1"/>
      <c r="X9" s="1"/>
      <c r="Y9" s="1"/>
      <c r="Z9" s="1"/>
    </row>
    <row r="10" spans="1:34" ht="15" customHeight="1">
      <c r="A10" s="56" t="s">
        <v>111</v>
      </c>
      <c r="B10" s="7"/>
      <c r="C10" s="7"/>
      <c r="D10" s="7"/>
      <c r="E10" s="7"/>
      <c r="F10" s="7"/>
      <c r="G10" s="7"/>
      <c r="H10" s="7"/>
      <c r="I10" s="7"/>
      <c r="J10" s="1"/>
      <c r="K10" s="1"/>
      <c r="L10" s="1"/>
      <c r="M10" s="1"/>
      <c r="N10" s="1"/>
      <c r="O10" s="1"/>
      <c r="P10" s="1"/>
      <c r="Q10" s="1"/>
      <c r="R10" s="1"/>
      <c r="S10" s="1"/>
      <c r="T10" s="1"/>
      <c r="U10" s="1"/>
      <c r="V10" s="1"/>
      <c r="W10" s="1"/>
      <c r="X10" s="1"/>
      <c r="Y10" s="1"/>
      <c r="Z10" s="1"/>
      <c r="AA10" s="57">
        <v>100</v>
      </c>
      <c r="AB10" s="58">
        <v>15.8</v>
      </c>
      <c r="AC10" s="59">
        <v>0.125</v>
      </c>
      <c r="AD10" s="58">
        <f t="shared" ref="AD10:AD16" si="0">AA10*AB10</f>
        <v>1580</v>
      </c>
      <c r="AE10" s="58">
        <f t="shared" ref="AE10:AE16" si="1">AD10+AD10*AC10</f>
        <v>1777.5</v>
      </c>
      <c r="AF10" s="60" t="str">
        <f t="shared" ref="AF10:AF16" si="2">IF(AD10&gt;13000,"SI","no")</f>
        <v>no</v>
      </c>
      <c r="AG10" s="61">
        <v>0.05</v>
      </c>
      <c r="AH10" s="58">
        <f t="shared" ref="AH10:AH16" si="3">IF(AD10&gt;13000,AD10-AD10*AG10,AD10)</f>
        <v>1580</v>
      </c>
    </row>
    <row r="11" spans="1:34" ht="15" customHeight="1">
      <c r="A11" s="56" t="s">
        <v>112</v>
      </c>
      <c r="B11" s="7"/>
      <c r="C11" s="7"/>
      <c r="D11" s="7"/>
      <c r="E11" s="7"/>
      <c r="F11" s="7"/>
      <c r="G11" s="7"/>
      <c r="H11" s="7"/>
      <c r="I11" s="7"/>
      <c r="J11" s="1"/>
      <c r="K11" s="1"/>
      <c r="L11" s="1"/>
      <c r="M11" s="1"/>
      <c r="N11" s="1"/>
      <c r="O11" s="1"/>
      <c r="P11" s="1"/>
      <c r="Q11" s="1"/>
      <c r="R11" s="1"/>
      <c r="S11" s="1"/>
      <c r="T11" s="1"/>
      <c r="U11" s="1"/>
      <c r="V11" s="1"/>
      <c r="W11" s="1"/>
      <c r="X11" s="1"/>
      <c r="Y11" s="1"/>
      <c r="Z11" s="1"/>
      <c r="AA11" s="57">
        <v>180</v>
      </c>
      <c r="AB11" s="58">
        <v>28.9</v>
      </c>
      <c r="AC11" s="59">
        <v>0.125</v>
      </c>
      <c r="AD11" s="58">
        <f t="shared" si="0"/>
        <v>5202</v>
      </c>
      <c r="AE11" s="58">
        <f t="shared" si="1"/>
        <v>5852.25</v>
      </c>
      <c r="AF11" s="60" t="str">
        <f t="shared" si="2"/>
        <v>no</v>
      </c>
      <c r="AG11" s="61">
        <v>0.05</v>
      </c>
      <c r="AH11" s="58">
        <f t="shared" si="3"/>
        <v>5202</v>
      </c>
    </row>
    <row r="12" spans="1:34" ht="15" customHeight="1">
      <c r="A12" s="56" t="s">
        <v>113</v>
      </c>
      <c r="B12" s="7"/>
      <c r="C12" s="7"/>
      <c r="D12" s="7"/>
      <c r="E12" s="7"/>
      <c r="F12" s="7"/>
      <c r="G12" s="7"/>
      <c r="H12" s="7"/>
      <c r="I12" s="7"/>
      <c r="J12" s="1"/>
      <c r="K12" s="1"/>
      <c r="L12" s="1"/>
      <c r="M12" s="1"/>
      <c r="N12" s="1"/>
      <c r="O12" s="1"/>
      <c r="P12" s="1"/>
      <c r="Q12" s="1"/>
      <c r="R12" s="1"/>
      <c r="S12" s="1"/>
      <c r="T12" s="1"/>
      <c r="U12" s="1"/>
      <c r="V12" s="1"/>
      <c r="W12" s="1"/>
      <c r="X12" s="1"/>
      <c r="Y12" s="1"/>
      <c r="Z12" s="1"/>
      <c r="AA12" s="57">
        <v>180</v>
      </c>
      <c r="AB12" s="58">
        <v>29.5</v>
      </c>
      <c r="AC12" s="59">
        <v>0.125</v>
      </c>
      <c r="AD12" s="58">
        <f t="shared" si="0"/>
        <v>5310</v>
      </c>
      <c r="AE12" s="58">
        <f t="shared" si="1"/>
        <v>5973.75</v>
      </c>
      <c r="AF12" s="60" t="str">
        <f t="shared" si="2"/>
        <v>no</v>
      </c>
      <c r="AG12" s="61">
        <v>0.05</v>
      </c>
      <c r="AH12" s="58">
        <f t="shared" si="3"/>
        <v>5310</v>
      </c>
    </row>
    <row r="13" spans="1:34" ht="15" customHeight="1">
      <c r="A13" s="56" t="s">
        <v>114</v>
      </c>
      <c r="B13" s="7"/>
      <c r="C13" s="7"/>
      <c r="D13" s="7"/>
      <c r="E13" s="7"/>
      <c r="F13" s="7"/>
      <c r="G13" s="7"/>
      <c r="H13" s="7"/>
      <c r="I13" s="7"/>
      <c r="J13" s="1"/>
      <c r="K13" s="1"/>
      <c r="L13" s="1"/>
      <c r="M13" s="1"/>
      <c r="N13" s="1"/>
      <c r="O13" s="1"/>
      <c r="P13" s="1"/>
      <c r="Q13" s="1"/>
      <c r="R13" s="1"/>
      <c r="S13" s="1"/>
      <c r="T13" s="1"/>
      <c r="U13" s="1"/>
      <c r="V13" s="1"/>
      <c r="W13" s="1"/>
      <c r="X13" s="1"/>
      <c r="Y13" s="1"/>
      <c r="Z13" s="1"/>
      <c r="AA13" s="57">
        <v>400</v>
      </c>
      <c r="AB13" s="58">
        <v>38.799999999999997</v>
      </c>
      <c r="AC13" s="59">
        <v>0.125</v>
      </c>
      <c r="AD13" s="58">
        <f t="shared" si="0"/>
        <v>15519.999999999998</v>
      </c>
      <c r="AE13" s="58">
        <f t="shared" si="1"/>
        <v>17459.999999999996</v>
      </c>
      <c r="AF13" s="60" t="str">
        <f t="shared" si="2"/>
        <v>SI</v>
      </c>
      <c r="AG13" s="61">
        <v>0.05</v>
      </c>
      <c r="AH13" s="58">
        <f t="shared" si="3"/>
        <v>14743.999999999998</v>
      </c>
    </row>
    <row r="14" spans="1:34" ht="15" customHeight="1">
      <c r="A14" s="56" t="s">
        <v>115</v>
      </c>
      <c r="B14" s="7"/>
      <c r="C14" s="7"/>
      <c r="D14" s="7"/>
      <c r="E14" s="7"/>
      <c r="F14" s="7"/>
      <c r="G14" s="7"/>
      <c r="H14" s="7"/>
      <c r="I14" s="7"/>
      <c r="J14" s="1"/>
      <c r="K14" s="1"/>
      <c r="L14" s="1"/>
      <c r="M14" s="1"/>
      <c r="N14" s="1"/>
      <c r="O14" s="1"/>
      <c r="P14" s="1"/>
      <c r="Q14" s="1"/>
      <c r="R14" s="1"/>
      <c r="S14" s="1"/>
      <c r="T14" s="1"/>
      <c r="U14" s="1"/>
      <c r="V14" s="1"/>
      <c r="W14" s="1"/>
      <c r="X14" s="1"/>
      <c r="Y14" s="1"/>
      <c r="Z14" s="1"/>
      <c r="AA14" s="57">
        <v>300</v>
      </c>
      <c r="AB14" s="58">
        <v>27.9</v>
      </c>
      <c r="AC14" s="59">
        <v>0.125</v>
      </c>
      <c r="AD14" s="58">
        <f t="shared" si="0"/>
        <v>8370</v>
      </c>
      <c r="AE14" s="58">
        <f t="shared" si="1"/>
        <v>9416.25</v>
      </c>
      <c r="AF14" s="60" t="str">
        <f t="shared" si="2"/>
        <v>no</v>
      </c>
      <c r="AG14" s="61">
        <v>0.05</v>
      </c>
      <c r="AH14" s="58">
        <f t="shared" si="3"/>
        <v>8370</v>
      </c>
    </row>
    <row r="15" spans="1:34" ht="15" customHeight="1">
      <c r="A15" s="56" t="s">
        <v>116</v>
      </c>
      <c r="B15" s="1"/>
      <c r="C15" s="1"/>
      <c r="D15" s="1"/>
      <c r="E15" s="1"/>
      <c r="F15" s="1"/>
      <c r="G15" s="1"/>
      <c r="H15" s="1"/>
      <c r="I15" s="1"/>
      <c r="J15" s="1"/>
      <c r="K15" s="1"/>
      <c r="L15" s="1"/>
      <c r="M15" s="1"/>
      <c r="N15" s="1"/>
      <c r="O15" s="1"/>
      <c r="P15" s="1"/>
      <c r="Q15" s="1"/>
      <c r="R15" s="1"/>
      <c r="S15" s="1"/>
      <c r="T15" s="1"/>
      <c r="U15" s="1"/>
      <c r="V15" s="1"/>
      <c r="W15" s="1"/>
      <c r="X15" s="1"/>
      <c r="Y15" s="1"/>
      <c r="Z15" s="1"/>
      <c r="AA15" s="57">
        <v>200</v>
      </c>
      <c r="AB15" s="58">
        <v>22.2</v>
      </c>
      <c r="AC15" s="59">
        <v>0.125</v>
      </c>
      <c r="AD15" s="58">
        <f t="shared" si="0"/>
        <v>4440</v>
      </c>
      <c r="AE15" s="58">
        <f t="shared" si="1"/>
        <v>4995</v>
      </c>
      <c r="AF15" s="60" t="str">
        <f t="shared" si="2"/>
        <v>no</v>
      </c>
      <c r="AG15" s="61">
        <v>0.05</v>
      </c>
      <c r="AH15" s="58">
        <f t="shared" si="3"/>
        <v>4440</v>
      </c>
    </row>
    <row r="16" spans="1:34" ht="15" customHeight="1">
      <c r="A16" s="56" t="s">
        <v>117</v>
      </c>
      <c r="B16" s="1"/>
      <c r="C16" s="1"/>
      <c r="D16" s="1"/>
      <c r="E16" s="1"/>
      <c r="F16" s="1"/>
      <c r="G16" s="1"/>
      <c r="H16" s="1"/>
      <c r="I16" s="1"/>
      <c r="J16" s="1"/>
      <c r="K16" s="1"/>
      <c r="L16" s="1"/>
      <c r="M16" s="1"/>
      <c r="N16" s="1"/>
      <c r="O16" s="1"/>
      <c r="P16" s="1"/>
      <c r="Q16" s="1"/>
      <c r="R16" s="1"/>
      <c r="S16" s="1"/>
      <c r="T16" s="1"/>
      <c r="U16" s="1"/>
      <c r="V16" s="1"/>
      <c r="W16" s="1"/>
      <c r="X16" s="1"/>
      <c r="Y16" s="1"/>
      <c r="Z16" s="1"/>
      <c r="AA16" s="57">
        <v>150</v>
      </c>
      <c r="AB16" s="58">
        <v>45</v>
      </c>
      <c r="AC16" s="59">
        <v>0.125</v>
      </c>
      <c r="AD16" s="58">
        <f t="shared" si="0"/>
        <v>6750</v>
      </c>
      <c r="AE16" s="58">
        <f t="shared" si="1"/>
        <v>7593.75</v>
      </c>
      <c r="AF16" s="60" t="str">
        <f t="shared" si="2"/>
        <v>no</v>
      </c>
      <c r="AG16" s="61">
        <v>0.05</v>
      </c>
      <c r="AH16" s="58">
        <f t="shared" si="3"/>
        <v>6750</v>
      </c>
    </row>
    <row r="17" spans="1:29" ht="12.75" customHeight="1">
      <c r="A17" s="62"/>
      <c r="B17" s="62"/>
      <c r="C17" s="213"/>
      <c r="D17" s="143"/>
      <c r="E17" s="213"/>
      <c r="F17" s="143"/>
      <c r="G17" s="214"/>
      <c r="H17" s="153"/>
      <c r="I17" s="143"/>
      <c r="J17" s="1"/>
      <c r="K17" s="1"/>
      <c r="L17" s="1"/>
      <c r="M17" s="1"/>
      <c r="N17" s="1"/>
      <c r="O17" s="1"/>
      <c r="P17" s="1"/>
      <c r="Q17" s="1"/>
      <c r="R17" s="1"/>
      <c r="S17" s="1"/>
      <c r="T17" s="1"/>
      <c r="U17" s="1"/>
      <c r="V17" s="1"/>
      <c r="W17" s="1"/>
      <c r="X17" s="1"/>
      <c r="Y17" s="1"/>
      <c r="Z17" s="1"/>
      <c r="AC17" s="61"/>
    </row>
    <row r="18" spans="1:29" ht="14.25" customHeight="1">
      <c r="A18" s="215" t="s">
        <v>118</v>
      </c>
      <c r="B18" s="172"/>
      <c r="C18" s="172"/>
      <c r="D18" s="172"/>
      <c r="E18" s="172"/>
      <c r="F18" s="172"/>
      <c r="G18" s="172"/>
      <c r="H18" s="172"/>
      <c r="I18" s="173"/>
      <c r="J18" s="1"/>
      <c r="K18" s="1"/>
      <c r="L18" s="1"/>
      <c r="M18" s="1"/>
      <c r="N18" s="1"/>
      <c r="O18" s="1"/>
      <c r="P18" s="1"/>
      <c r="Q18" s="1"/>
      <c r="R18" s="1"/>
      <c r="S18" s="1"/>
      <c r="T18" s="1"/>
      <c r="U18" s="1"/>
      <c r="V18" s="1"/>
      <c r="W18" s="1"/>
      <c r="X18" s="1"/>
      <c r="Y18" s="1"/>
      <c r="Z18" s="1"/>
      <c r="AC18" s="61"/>
    </row>
    <row r="19" spans="1:29" ht="15" customHeight="1">
      <c r="A19" s="157"/>
      <c r="B19" s="158"/>
      <c r="C19" s="158"/>
      <c r="D19" s="158"/>
      <c r="E19" s="158"/>
      <c r="F19" s="158"/>
      <c r="G19" s="158"/>
      <c r="H19" s="158"/>
      <c r="I19" s="159"/>
      <c r="J19" s="1"/>
      <c r="K19" s="1"/>
      <c r="L19" s="1"/>
      <c r="M19" s="1"/>
      <c r="N19" s="1"/>
      <c r="O19" s="1"/>
      <c r="P19" s="1"/>
      <c r="Q19" s="1"/>
      <c r="R19" s="1"/>
      <c r="S19" s="1"/>
      <c r="T19" s="1"/>
      <c r="U19" s="1"/>
      <c r="V19" s="1"/>
      <c r="W19" s="1"/>
      <c r="X19" s="1"/>
      <c r="Y19" s="1"/>
      <c r="Z19" s="1"/>
      <c r="AC19" s="61"/>
    </row>
    <row r="20" spans="1:29" ht="15" customHeight="1">
      <c r="A20" s="157"/>
      <c r="B20" s="158"/>
      <c r="C20" s="158"/>
      <c r="D20" s="158"/>
      <c r="E20" s="158"/>
      <c r="F20" s="158"/>
      <c r="G20" s="158"/>
      <c r="H20" s="158"/>
      <c r="I20" s="159"/>
      <c r="J20" s="1"/>
      <c r="K20" s="1"/>
      <c r="L20" s="1"/>
      <c r="M20" s="1"/>
      <c r="N20" s="1"/>
      <c r="O20" s="1"/>
      <c r="P20" s="1"/>
      <c r="Q20" s="1"/>
      <c r="R20" s="1"/>
      <c r="S20" s="1"/>
      <c r="T20" s="1"/>
      <c r="U20" s="1"/>
      <c r="V20" s="1"/>
      <c r="W20" s="1"/>
      <c r="X20" s="1"/>
      <c r="Y20" s="1"/>
      <c r="Z20" s="1"/>
      <c r="AC20" s="61"/>
    </row>
    <row r="21" spans="1:29" ht="15" customHeight="1">
      <c r="A21" s="157"/>
      <c r="B21" s="158"/>
      <c r="C21" s="158"/>
      <c r="D21" s="158"/>
      <c r="E21" s="158"/>
      <c r="F21" s="158"/>
      <c r="G21" s="158"/>
      <c r="H21" s="158"/>
      <c r="I21" s="159"/>
      <c r="J21" s="1"/>
      <c r="K21" s="1"/>
      <c r="L21" s="1"/>
      <c r="M21" s="1"/>
      <c r="N21" s="1"/>
      <c r="O21" s="1"/>
      <c r="P21" s="1"/>
      <c r="Q21" s="1"/>
      <c r="R21" s="1"/>
      <c r="S21" s="1"/>
      <c r="T21" s="1"/>
      <c r="U21" s="1"/>
      <c r="V21" s="1"/>
      <c r="W21" s="1"/>
      <c r="X21" s="1"/>
      <c r="Y21" s="1"/>
      <c r="Z21" s="1"/>
      <c r="AC21" s="61"/>
    </row>
    <row r="22" spans="1:29" ht="15" customHeight="1">
      <c r="A22" s="216"/>
      <c r="B22" s="217"/>
      <c r="C22" s="217"/>
      <c r="D22" s="217"/>
      <c r="E22" s="217"/>
      <c r="F22" s="217"/>
      <c r="G22" s="217"/>
      <c r="H22" s="217"/>
      <c r="I22" s="218"/>
      <c r="J22" s="1"/>
      <c r="K22" s="1"/>
      <c r="L22" s="1"/>
      <c r="M22" s="1"/>
      <c r="N22" s="1"/>
      <c r="O22" s="1"/>
      <c r="P22" s="1"/>
      <c r="Q22" s="1"/>
      <c r="R22" s="1"/>
      <c r="S22" s="1"/>
      <c r="T22" s="1"/>
      <c r="U22" s="1"/>
      <c r="V22" s="1"/>
      <c r="W22" s="1"/>
      <c r="X22" s="1"/>
      <c r="Y22" s="1"/>
      <c r="Z22" s="1"/>
      <c r="AC22" s="61"/>
    </row>
    <row r="23" spans="1:29" ht="15" customHeight="1">
      <c r="A23" s="63"/>
      <c r="B23" s="63"/>
      <c r="C23" s="63"/>
      <c r="D23" s="63"/>
      <c r="E23" s="63"/>
      <c r="F23" s="63"/>
      <c r="G23" s="63"/>
      <c r="H23" s="63"/>
      <c r="I23" s="63"/>
      <c r="J23" s="1"/>
      <c r="K23" s="1"/>
      <c r="L23" s="1"/>
      <c r="M23" s="1"/>
      <c r="N23" s="1"/>
      <c r="O23" s="1"/>
      <c r="P23" s="1"/>
      <c r="Q23" s="1"/>
      <c r="R23" s="1"/>
      <c r="S23" s="1"/>
      <c r="T23" s="1"/>
      <c r="U23" s="1"/>
      <c r="V23" s="1"/>
      <c r="W23" s="1"/>
      <c r="X23" s="1"/>
      <c r="Y23" s="1"/>
      <c r="Z23" s="1"/>
    </row>
    <row r="24" spans="1:29" ht="15" customHeight="1">
      <c r="A24" s="219" t="s">
        <v>119</v>
      </c>
      <c r="B24" s="155"/>
      <c r="C24" s="155"/>
      <c r="D24" s="155"/>
      <c r="E24" s="155"/>
      <c r="F24" s="155"/>
      <c r="G24" s="155"/>
      <c r="H24" s="155"/>
      <c r="I24" s="156"/>
      <c r="J24" s="1"/>
      <c r="K24" s="1"/>
      <c r="L24" s="1"/>
      <c r="M24" s="1"/>
      <c r="N24" s="1"/>
      <c r="O24" s="1"/>
      <c r="P24" s="1"/>
      <c r="Q24" s="1"/>
      <c r="R24" s="1"/>
      <c r="S24" s="1"/>
      <c r="T24" s="1"/>
      <c r="U24" s="1"/>
      <c r="V24" s="1"/>
      <c r="W24" s="1"/>
      <c r="X24" s="1"/>
      <c r="Y24" s="1"/>
      <c r="Z24" s="1"/>
    </row>
    <row r="25" spans="1:29" ht="15" customHeight="1">
      <c r="A25" s="157"/>
      <c r="B25" s="158"/>
      <c r="C25" s="158"/>
      <c r="D25" s="158"/>
      <c r="E25" s="158"/>
      <c r="F25" s="158"/>
      <c r="G25" s="158"/>
      <c r="H25" s="158"/>
      <c r="I25" s="159"/>
      <c r="J25" s="1"/>
      <c r="K25" s="1"/>
      <c r="L25" s="1"/>
      <c r="M25" s="1"/>
      <c r="N25" s="1"/>
      <c r="O25" s="1"/>
      <c r="P25" s="1"/>
      <c r="Q25" s="1"/>
      <c r="R25" s="1"/>
      <c r="S25" s="1"/>
      <c r="T25" s="1"/>
      <c r="U25" s="1"/>
      <c r="V25" s="1"/>
      <c r="W25" s="1"/>
      <c r="X25" s="1"/>
      <c r="Y25" s="1"/>
      <c r="Z25" s="1"/>
    </row>
    <row r="26" spans="1:29" ht="15" customHeight="1">
      <c r="A26" s="160"/>
      <c r="B26" s="161"/>
      <c r="C26" s="161"/>
      <c r="D26" s="161"/>
      <c r="E26" s="161"/>
      <c r="F26" s="161"/>
      <c r="G26" s="161"/>
      <c r="H26" s="161"/>
      <c r="I26" s="162"/>
      <c r="J26" s="1"/>
      <c r="K26" s="1"/>
      <c r="L26" s="1"/>
      <c r="M26" s="1"/>
      <c r="N26" s="1"/>
      <c r="O26" s="1"/>
      <c r="P26" s="1"/>
      <c r="Q26" s="1"/>
      <c r="R26" s="1"/>
      <c r="S26" s="1"/>
      <c r="T26" s="1"/>
      <c r="U26" s="1"/>
      <c r="V26" s="1"/>
      <c r="W26" s="1"/>
      <c r="X26" s="1"/>
      <c r="Y26" s="1"/>
      <c r="Z26" s="1"/>
    </row>
    <row r="27" spans="1:29" ht="15" customHeight="1">
      <c r="A27" s="64"/>
      <c r="B27" s="64"/>
      <c r="C27" s="64"/>
      <c r="D27" s="64"/>
      <c r="E27" s="64"/>
      <c r="F27" s="64"/>
      <c r="G27" s="64"/>
      <c r="H27" s="64"/>
      <c r="I27" s="64"/>
      <c r="J27" s="1"/>
      <c r="K27" s="1"/>
      <c r="L27" s="1"/>
      <c r="M27" s="1"/>
      <c r="N27" s="1"/>
      <c r="O27" s="1"/>
      <c r="P27" s="1"/>
      <c r="Q27" s="1"/>
      <c r="R27" s="1"/>
      <c r="S27" s="1"/>
      <c r="T27" s="1"/>
      <c r="U27" s="1"/>
      <c r="V27" s="1"/>
      <c r="W27" s="1"/>
      <c r="X27" s="1"/>
      <c r="Y27" s="1"/>
      <c r="Z27" s="1"/>
    </row>
    <row r="28" spans="1:29" ht="12.75" customHeight="1">
      <c r="A28" s="219" t="s">
        <v>120</v>
      </c>
      <c r="B28" s="155"/>
      <c r="C28" s="155"/>
      <c r="D28" s="155"/>
      <c r="E28" s="155"/>
      <c r="F28" s="155"/>
      <c r="G28" s="155"/>
      <c r="H28" s="155"/>
      <c r="I28" s="156"/>
      <c r="J28" s="1"/>
      <c r="K28" s="1"/>
      <c r="L28" s="1"/>
      <c r="M28" s="1"/>
      <c r="N28" s="1"/>
      <c r="O28" s="1"/>
      <c r="P28" s="1"/>
      <c r="Q28" s="1"/>
      <c r="R28" s="1"/>
      <c r="S28" s="1"/>
      <c r="T28" s="1"/>
      <c r="U28" s="1"/>
      <c r="V28" s="1"/>
      <c r="W28" s="1"/>
      <c r="X28" s="1"/>
      <c r="Y28" s="1"/>
      <c r="Z28" s="1"/>
    </row>
    <row r="29" spans="1:29" ht="12.75" customHeight="1">
      <c r="A29" s="157"/>
      <c r="B29" s="158"/>
      <c r="C29" s="158"/>
      <c r="D29" s="158"/>
      <c r="E29" s="158"/>
      <c r="F29" s="158"/>
      <c r="G29" s="158"/>
      <c r="H29" s="158"/>
      <c r="I29" s="159"/>
      <c r="J29" s="1"/>
      <c r="K29" s="1"/>
      <c r="L29" s="1"/>
      <c r="M29" s="1"/>
      <c r="N29" s="1"/>
      <c r="O29" s="1"/>
      <c r="P29" s="1"/>
      <c r="Q29" s="1"/>
      <c r="R29" s="1"/>
      <c r="S29" s="1"/>
      <c r="T29" s="1"/>
      <c r="U29" s="1"/>
      <c r="V29" s="1"/>
      <c r="W29" s="1"/>
      <c r="X29" s="1"/>
      <c r="Y29" s="1"/>
      <c r="Z29" s="1"/>
    </row>
    <row r="30" spans="1:29" ht="12.75" customHeight="1">
      <c r="A30" s="160"/>
      <c r="B30" s="161"/>
      <c r="C30" s="161"/>
      <c r="D30" s="161"/>
      <c r="E30" s="161"/>
      <c r="F30" s="161"/>
      <c r="G30" s="161"/>
      <c r="H30" s="161"/>
      <c r="I30" s="162"/>
      <c r="J30" s="1"/>
      <c r="K30" s="1"/>
      <c r="L30" s="1"/>
      <c r="M30" s="1"/>
      <c r="N30" s="1"/>
      <c r="O30" s="1"/>
      <c r="P30" s="1"/>
      <c r="Q30" s="1"/>
      <c r="R30" s="1"/>
      <c r="S30" s="1"/>
      <c r="T30" s="1"/>
      <c r="U30" s="1"/>
      <c r="V30" s="1"/>
      <c r="W30" s="1"/>
      <c r="X30" s="1"/>
      <c r="Y30" s="1"/>
      <c r="Z30" s="1"/>
    </row>
    <row r="31" spans="1:29" ht="12.75" customHeight="1">
      <c r="A31" s="65"/>
      <c r="B31" s="66"/>
      <c r="C31" s="220"/>
      <c r="D31" s="143"/>
      <c r="E31" s="220"/>
      <c r="F31" s="143"/>
      <c r="G31" s="221"/>
      <c r="H31" s="153"/>
      <c r="I31" s="143"/>
      <c r="J31" s="1"/>
      <c r="K31" s="1"/>
      <c r="L31" s="1"/>
      <c r="M31" s="1"/>
      <c r="N31" s="1"/>
      <c r="O31" s="1"/>
      <c r="P31" s="1"/>
      <c r="Q31" s="1"/>
      <c r="R31" s="1"/>
      <c r="S31" s="1"/>
      <c r="T31" s="1"/>
      <c r="U31" s="1"/>
      <c r="V31" s="1"/>
      <c r="W31" s="1"/>
      <c r="X31" s="1"/>
      <c r="Y31" s="1"/>
      <c r="Z31" s="1"/>
    </row>
    <row r="32" spans="1:29" ht="15.75" customHeight="1">
      <c r="A32" s="67" t="s">
        <v>16</v>
      </c>
      <c r="B32" s="7"/>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8" customHeight="1">
      <c r="A35" s="7" t="s">
        <v>121</v>
      </c>
      <c r="B35" s="7"/>
      <c r="C35" s="1"/>
      <c r="D35" s="1"/>
      <c r="E35" s="53"/>
      <c r="F35" s="53"/>
      <c r="G35" s="53"/>
      <c r="H35" s="53"/>
      <c r="I35" s="53"/>
      <c r="J35" s="1"/>
      <c r="K35" s="1"/>
      <c r="L35" s="1"/>
      <c r="M35" s="1"/>
      <c r="N35" s="1"/>
      <c r="O35" s="1"/>
      <c r="P35" s="1"/>
      <c r="Q35" s="1"/>
      <c r="R35" s="1"/>
      <c r="S35" s="1"/>
      <c r="T35" s="1"/>
      <c r="U35" s="1"/>
      <c r="V35" s="1"/>
      <c r="W35" s="1"/>
      <c r="X35" s="1"/>
      <c r="Y35" s="1"/>
      <c r="Z35" s="1"/>
    </row>
    <row r="36" spans="1:26" ht="18" customHeight="1">
      <c r="A36" s="7"/>
      <c r="B36" s="7"/>
      <c r="C36" s="1"/>
      <c r="D36" s="1"/>
      <c r="E36" s="186"/>
      <c r="F36" s="153"/>
      <c r="G36" s="153"/>
      <c r="H36" s="153"/>
      <c r="I36" s="143"/>
      <c r="J36" s="1"/>
      <c r="K36" s="1"/>
      <c r="L36" s="1"/>
      <c r="M36" s="1"/>
      <c r="N36" s="1"/>
      <c r="O36" s="1"/>
      <c r="P36" s="1"/>
      <c r="Q36" s="1"/>
      <c r="R36" s="1"/>
      <c r="S36" s="1"/>
      <c r="T36" s="1"/>
      <c r="U36" s="1"/>
      <c r="V36" s="1"/>
      <c r="W36" s="1"/>
      <c r="X36" s="1"/>
      <c r="Y36" s="1"/>
      <c r="Z36" s="1"/>
    </row>
    <row r="37" spans="1:26" ht="18" customHeight="1">
      <c r="A37" s="7" t="s">
        <v>122</v>
      </c>
      <c r="B37" s="7"/>
      <c r="C37" s="1"/>
      <c r="D37" s="1"/>
      <c r="E37" s="53"/>
      <c r="F37" s="53"/>
      <c r="G37" s="53"/>
      <c r="H37" s="53"/>
      <c r="I37" s="53"/>
      <c r="J37" s="1"/>
      <c r="K37" s="1"/>
      <c r="L37" s="1"/>
      <c r="M37" s="1"/>
      <c r="N37" s="1"/>
      <c r="O37" s="1"/>
      <c r="P37" s="1"/>
      <c r="Q37" s="1"/>
      <c r="R37" s="1"/>
      <c r="S37" s="1"/>
      <c r="T37" s="1"/>
      <c r="U37" s="1"/>
      <c r="V37" s="1"/>
      <c r="W37" s="1"/>
      <c r="X37" s="1"/>
      <c r="Y37" s="1"/>
      <c r="Z37" s="1"/>
    </row>
    <row r="38" spans="1:26" ht="18" customHeight="1">
      <c r="A38" s="7"/>
      <c r="B38" s="7"/>
      <c r="C38" s="1"/>
      <c r="D38" s="1"/>
      <c r="E38" s="53"/>
      <c r="F38" s="53"/>
      <c r="G38" s="53"/>
      <c r="H38" s="53"/>
      <c r="I38" s="53"/>
      <c r="J38" s="1"/>
      <c r="K38" s="1"/>
      <c r="L38" s="1"/>
      <c r="M38" s="1"/>
      <c r="N38" s="1"/>
      <c r="O38" s="1"/>
      <c r="P38" s="1"/>
      <c r="Q38" s="1"/>
      <c r="R38" s="1"/>
      <c r="S38" s="1"/>
      <c r="T38" s="1"/>
      <c r="U38" s="1"/>
      <c r="V38" s="1"/>
      <c r="W38" s="1"/>
      <c r="X38" s="1"/>
      <c r="Y38" s="1"/>
      <c r="Z38" s="1"/>
    </row>
    <row r="39" spans="1:26" ht="18" customHeight="1">
      <c r="A39" s="7" t="s">
        <v>123</v>
      </c>
      <c r="B39" s="7"/>
      <c r="C39" s="1"/>
      <c r="D39" s="1"/>
      <c r="E39" s="186"/>
      <c r="F39" s="153"/>
      <c r="G39" s="153"/>
      <c r="H39" s="153"/>
      <c r="I39" s="143"/>
      <c r="J39" s="1"/>
      <c r="K39" s="1"/>
      <c r="L39" s="1"/>
      <c r="M39" s="1"/>
      <c r="N39" s="1"/>
      <c r="O39" s="1"/>
      <c r="P39" s="1"/>
      <c r="Q39" s="1"/>
      <c r="R39" s="1"/>
      <c r="S39" s="1"/>
      <c r="T39" s="1"/>
      <c r="U39" s="1"/>
      <c r="V39" s="1"/>
      <c r="W39" s="1"/>
      <c r="X39" s="1"/>
      <c r="Y39" s="1"/>
      <c r="Z39" s="1"/>
    </row>
    <row r="40" spans="1:26" ht="18"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 customHeight="1">
      <c r="A41" s="7" t="s">
        <v>124</v>
      </c>
      <c r="B41" s="7"/>
      <c r="C41" s="1"/>
      <c r="D41" s="1"/>
      <c r="E41" s="186"/>
      <c r="F41" s="153"/>
      <c r="G41" s="153"/>
      <c r="H41" s="153"/>
      <c r="I41" s="143"/>
      <c r="J41" s="1"/>
      <c r="K41" s="1"/>
      <c r="L41" s="1"/>
      <c r="M41" s="1"/>
      <c r="N41" s="1"/>
      <c r="O41" s="1"/>
      <c r="P41" s="1"/>
      <c r="Q41" s="1"/>
      <c r="R41" s="1"/>
      <c r="S41" s="1"/>
      <c r="T41" s="1"/>
      <c r="U41" s="1"/>
      <c r="V41" s="1"/>
      <c r="W41" s="1"/>
      <c r="X41" s="1"/>
      <c r="Y41" s="1"/>
      <c r="Z41" s="1"/>
    </row>
    <row r="42" spans="1:26" ht="18"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 customHeight="1">
      <c r="A43" s="7" t="s">
        <v>125</v>
      </c>
      <c r="B43" s="7"/>
      <c r="C43" s="1"/>
      <c r="D43" s="1"/>
      <c r="E43" s="186"/>
      <c r="F43" s="153"/>
      <c r="G43" s="153"/>
      <c r="H43" s="153"/>
      <c r="I43" s="143"/>
      <c r="J43" s="1"/>
      <c r="K43" s="1"/>
      <c r="L43" s="1"/>
      <c r="M43" s="1"/>
      <c r="N43" s="1"/>
      <c r="O43" s="1"/>
      <c r="P43" s="1"/>
      <c r="Q43" s="1"/>
      <c r="R43" s="1"/>
      <c r="S43" s="1"/>
      <c r="T43" s="1"/>
      <c r="U43" s="1"/>
      <c r="V43" s="1"/>
      <c r="W43" s="1"/>
      <c r="X43" s="1"/>
      <c r="Y43" s="1"/>
      <c r="Z43" s="1"/>
    </row>
    <row r="44" spans="1:26" ht="12.75" customHeight="1">
      <c r="A44" s="7"/>
      <c r="B44" s="7"/>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7" t="s">
        <v>21</v>
      </c>
      <c r="B48" s="7"/>
      <c r="C48" s="8"/>
      <c r="D48" s="8"/>
      <c r="E48" s="8"/>
      <c r="F48" s="8"/>
      <c r="G48" s="9" t="s">
        <v>22</v>
      </c>
      <c r="H48" s="10"/>
      <c r="I48" s="3"/>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E39:I39"/>
    <mergeCell ref="E41:I41"/>
    <mergeCell ref="E43:I43"/>
    <mergeCell ref="B2:H2"/>
    <mergeCell ref="A8:I8"/>
    <mergeCell ref="C17:D17"/>
    <mergeCell ref="E17:F17"/>
    <mergeCell ref="G17:I17"/>
    <mergeCell ref="A18:I22"/>
    <mergeCell ref="A24:I26"/>
    <mergeCell ref="A28:I30"/>
    <mergeCell ref="C31:D31"/>
    <mergeCell ref="E31:F31"/>
    <mergeCell ref="G31:I31"/>
    <mergeCell ref="E36:I36"/>
  </mergeCells>
  <pageMargins left="0.7" right="0.7" top="0.75" bottom="0.75" header="0" footer="0"/>
  <pageSetup orientation="landscape"/>
  <headerFooter>
    <oddHeader>&amp;C&amp;A&amp;RUtilizzo di: Moltiplicazione, funzione SE e E, valore relativo e assoluto</oddHeader>
    <oddFooter>&amp;CPagina &amp;P di</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topLeftCell="A10" zoomScale="130" zoomScaleNormal="130" workbookViewId="0">
      <selection activeCell="I12" sqref="I12:J18"/>
    </sheetView>
  </sheetViews>
  <sheetFormatPr defaultColWidth="12.5703125" defaultRowHeight="15" customHeight="1"/>
  <cols>
    <col min="1" max="1" width="18.85546875" customWidth="1"/>
    <col min="2" max="3" width="4.28515625" customWidth="1"/>
    <col min="4" max="4" width="21.42578125" customWidth="1"/>
    <col min="5" max="7" width="4.28515625" customWidth="1"/>
    <col min="8" max="8" width="8.42578125" customWidth="1"/>
    <col min="9" max="9" width="4.28515625" customWidth="1"/>
    <col min="10" max="10" width="50.5703125" customWidth="1"/>
    <col min="11" max="11" width="4.140625" customWidth="1"/>
    <col min="12" max="12" width="12.42578125" customWidth="1"/>
    <col min="13" max="13" width="2.140625" customWidth="1"/>
    <col min="14" max="19" width="3.5703125" customWidth="1"/>
    <col min="20" max="20" width="18.42578125" customWidth="1"/>
    <col min="21" max="26" width="3.5703125" customWidth="1"/>
    <col min="27" max="29" width="11" customWidth="1"/>
  </cols>
  <sheetData>
    <row r="1" spans="1:26" ht="23.25" customHeight="1">
      <c r="A1" s="68" t="s">
        <v>126</v>
      </c>
      <c r="B1" s="68"/>
      <c r="C1" s="68"/>
      <c r="D1" s="68"/>
      <c r="E1" s="68"/>
      <c r="F1" s="68"/>
      <c r="G1" s="68"/>
      <c r="H1" s="68"/>
      <c r="I1" s="68"/>
      <c r="J1" s="68"/>
      <c r="K1" s="68"/>
      <c r="L1" s="68"/>
      <c r="M1" s="68"/>
      <c r="N1" s="1"/>
      <c r="O1" s="1"/>
      <c r="P1" s="1"/>
      <c r="Q1" s="1"/>
      <c r="R1" s="1"/>
      <c r="S1" s="1"/>
      <c r="T1" s="1"/>
      <c r="U1" s="1"/>
      <c r="V1" s="1"/>
      <c r="W1" s="1"/>
      <c r="X1" s="1"/>
      <c r="Y1" s="1"/>
      <c r="Z1" s="1"/>
    </row>
    <row r="2" spans="1:26" ht="12.75" customHeight="1">
      <c r="A2" s="69" t="s">
        <v>127</v>
      </c>
      <c r="B2" s="11"/>
      <c r="C2" s="11"/>
      <c r="D2" s="11"/>
      <c r="E2" s="11"/>
      <c r="F2" s="11"/>
      <c r="G2" s="11"/>
      <c r="H2" s="11"/>
      <c r="I2" s="11"/>
      <c r="J2" s="11"/>
      <c r="K2" s="11"/>
      <c r="L2" s="11"/>
      <c r="M2" s="11"/>
      <c r="N2" s="1"/>
      <c r="O2" s="1"/>
      <c r="P2" s="1"/>
      <c r="Q2" s="1"/>
      <c r="R2" s="1"/>
      <c r="S2" s="1"/>
      <c r="T2" s="1"/>
      <c r="U2" s="1"/>
      <c r="V2" s="1"/>
      <c r="W2" s="1"/>
      <c r="X2" s="1"/>
      <c r="Y2" s="1"/>
      <c r="Z2" s="1"/>
    </row>
    <row r="3" spans="1:26" ht="12.75" customHeight="1">
      <c r="A3" s="69" t="s">
        <v>128</v>
      </c>
      <c r="B3" s="11"/>
      <c r="C3" s="11"/>
      <c r="D3" s="11"/>
      <c r="E3" s="11"/>
      <c r="F3" s="11"/>
      <c r="G3" s="11"/>
      <c r="H3" s="11"/>
      <c r="I3" s="11"/>
      <c r="J3" s="11"/>
      <c r="K3" s="11"/>
      <c r="L3" s="11"/>
      <c r="M3" s="11"/>
      <c r="N3" s="1"/>
      <c r="O3" s="1"/>
      <c r="P3" s="1"/>
      <c r="Q3" s="1"/>
      <c r="R3" s="1"/>
      <c r="S3" s="1"/>
      <c r="T3" s="1"/>
      <c r="U3" s="1"/>
      <c r="V3" s="1"/>
      <c r="W3" s="1"/>
      <c r="X3" s="1"/>
      <c r="Y3" s="1"/>
      <c r="Z3" s="1"/>
    </row>
    <row r="4" spans="1:26" ht="12.75" customHeight="1">
      <c r="A4" s="69" t="s">
        <v>129</v>
      </c>
      <c r="B4" s="11"/>
      <c r="C4" s="11"/>
      <c r="D4" s="11"/>
      <c r="E4" s="11"/>
      <c r="F4" s="11"/>
      <c r="G4" s="11"/>
      <c r="H4" s="11"/>
      <c r="I4" s="11"/>
      <c r="J4" s="11"/>
      <c r="K4" s="11"/>
      <c r="L4" s="11"/>
      <c r="M4" s="11"/>
      <c r="N4" s="1"/>
      <c r="O4" s="1"/>
      <c r="P4" s="1"/>
      <c r="Q4" s="1"/>
      <c r="R4" s="1"/>
      <c r="S4" s="1"/>
      <c r="T4" s="1"/>
      <c r="U4" s="1"/>
      <c r="V4" s="1"/>
      <c r="W4" s="1"/>
      <c r="X4" s="1"/>
      <c r="Y4" s="1"/>
      <c r="Z4" s="1"/>
    </row>
    <row r="5" spans="1:26" ht="12.75" customHeight="1">
      <c r="A5" s="1"/>
      <c r="B5" s="53"/>
      <c r="C5" s="53"/>
      <c r="D5" s="53"/>
      <c r="E5" s="53"/>
      <c r="F5" s="53"/>
      <c r="G5" s="53"/>
      <c r="H5" s="53"/>
      <c r="I5" s="1"/>
      <c r="J5" s="1"/>
      <c r="K5" s="1"/>
      <c r="L5" s="1"/>
      <c r="M5" s="1"/>
      <c r="N5" s="1"/>
      <c r="O5" s="1"/>
      <c r="P5" s="1"/>
      <c r="Q5" s="1"/>
      <c r="R5" s="1"/>
      <c r="S5" s="1"/>
      <c r="T5" s="1"/>
      <c r="U5" s="1"/>
      <c r="V5" s="1"/>
      <c r="W5" s="1"/>
      <c r="X5" s="1"/>
      <c r="Y5" s="1"/>
      <c r="Z5" s="1"/>
    </row>
    <row r="6" spans="1:26" ht="14.25" customHeight="1">
      <c r="A6" s="231" t="s">
        <v>238</v>
      </c>
      <c r="B6" s="155"/>
      <c r="C6" s="155"/>
      <c r="D6" s="155"/>
      <c r="E6" s="155"/>
      <c r="F6" s="155"/>
      <c r="G6" s="155"/>
      <c r="H6" s="155"/>
      <c r="I6" s="155"/>
      <c r="J6" s="155"/>
      <c r="K6" s="155"/>
      <c r="L6" s="155"/>
      <c r="M6" s="156"/>
      <c r="N6" s="1"/>
      <c r="O6" s="1"/>
      <c r="P6" s="1"/>
      <c r="Q6" s="1"/>
      <c r="R6" s="1"/>
      <c r="S6" s="1"/>
      <c r="T6" s="1"/>
      <c r="U6" s="1"/>
      <c r="V6" s="1"/>
      <c r="W6" s="1"/>
      <c r="X6" s="1"/>
      <c r="Y6" s="1"/>
      <c r="Z6" s="1"/>
    </row>
    <row r="7" spans="1:26" ht="12.75" customHeight="1">
      <c r="A7" s="157"/>
      <c r="B7" s="158"/>
      <c r="C7" s="158"/>
      <c r="D7" s="158"/>
      <c r="E7" s="158"/>
      <c r="F7" s="158"/>
      <c r="G7" s="158"/>
      <c r="H7" s="158"/>
      <c r="I7" s="158"/>
      <c r="J7" s="158"/>
      <c r="K7" s="158"/>
      <c r="L7" s="158"/>
      <c r="M7" s="159"/>
      <c r="N7" s="1"/>
      <c r="O7" s="1"/>
      <c r="P7" s="1"/>
      <c r="Q7" s="1"/>
      <c r="R7" s="1"/>
      <c r="S7" s="1"/>
      <c r="T7" s="1">
        <v>1.0229999999999999</v>
      </c>
      <c r="U7" s="1"/>
      <c r="V7" s="1"/>
      <c r="W7" s="1"/>
      <c r="X7" s="1"/>
      <c r="Y7" s="1"/>
      <c r="Z7" s="1"/>
    </row>
    <row r="8" spans="1:26" ht="15" customHeight="1">
      <c r="A8" s="160"/>
      <c r="B8" s="161"/>
      <c r="C8" s="161"/>
      <c r="D8" s="161"/>
      <c r="E8" s="161"/>
      <c r="F8" s="161"/>
      <c r="G8" s="161"/>
      <c r="H8" s="161"/>
      <c r="I8" s="161"/>
      <c r="J8" s="161"/>
      <c r="K8" s="161"/>
      <c r="L8" s="161"/>
      <c r="M8" s="162"/>
      <c r="N8" s="1"/>
      <c r="O8" s="1"/>
      <c r="P8" s="1"/>
      <c r="Q8" s="1"/>
      <c r="R8" s="1"/>
      <c r="S8" s="1"/>
      <c r="T8" s="1"/>
      <c r="U8" s="1"/>
      <c r="V8" s="1"/>
      <c r="W8" s="1"/>
      <c r="X8" s="1"/>
      <c r="Y8" s="1"/>
      <c r="Z8" s="1"/>
    </row>
    <row r="9" spans="1:26" ht="15" customHeight="1">
      <c r="A9" s="1"/>
      <c r="B9" s="7"/>
      <c r="C9" s="7"/>
      <c r="D9" s="7"/>
      <c r="E9" s="7"/>
      <c r="F9" s="7"/>
      <c r="G9" s="7"/>
      <c r="H9" s="7"/>
      <c r="I9" s="7"/>
      <c r="J9" s="1"/>
      <c r="K9" s="1"/>
      <c r="L9" s="1"/>
      <c r="M9" s="1"/>
      <c r="N9" s="1"/>
      <c r="O9" s="1"/>
      <c r="P9" s="1"/>
      <c r="Q9" s="1"/>
      <c r="R9" s="1"/>
      <c r="S9" s="1"/>
      <c r="T9" s="1"/>
      <c r="U9" s="1"/>
      <c r="V9" s="1"/>
      <c r="W9" s="1"/>
      <c r="X9" s="1"/>
      <c r="Y9" s="1"/>
      <c r="Z9" s="1"/>
    </row>
    <row r="10" spans="1:26" ht="15" customHeight="1">
      <c r="A10" s="70" t="s">
        <v>130</v>
      </c>
      <c r="B10" s="71"/>
      <c r="C10" s="7"/>
      <c r="D10" s="7"/>
      <c r="E10" s="7"/>
      <c r="F10" s="7"/>
      <c r="G10" s="7"/>
      <c r="H10" s="72" t="s">
        <v>131</v>
      </c>
      <c r="I10" s="7"/>
      <c r="J10" s="1"/>
      <c r="K10" s="1"/>
      <c r="L10" s="1"/>
      <c r="M10" s="1"/>
      <c r="N10" s="1"/>
      <c r="O10" s="1"/>
      <c r="P10" s="1"/>
      <c r="Q10" s="1"/>
      <c r="R10" s="1"/>
      <c r="S10" s="1"/>
      <c r="T10" s="1"/>
      <c r="U10" s="1"/>
      <c r="V10" s="1"/>
      <c r="W10" s="1"/>
      <c r="X10" s="1"/>
      <c r="Y10" s="1"/>
      <c r="Z10" s="1"/>
    </row>
    <row r="11" spans="1:26" ht="21" customHeight="1">
      <c r="A11" s="73" t="s">
        <v>132</v>
      </c>
      <c r="B11" s="232" t="s">
        <v>133</v>
      </c>
      <c r="C11" s="141"/>
      <c r="D11" s="139"/>
      <c r="E11" s="74" t="s">
        <v>134</v>
      </c>
      <c r="F11" s="232" t="s">
        <v>135</v>
      </c>
      <c r="G11" s="139"/>
      <c r="H11" s="75" t="s">
        <v>136</v>
      </c>
      <c r="I11" s="233" t="s">
        <v>137</v>
      </c>
      <c r="J11" s="228"/>
      <c r="K11" s="233" t="s">
        <v>138</v>
      </c>
      <c r="L11" s="227"/>
      <c r="M11" s="228"/>
      <c r="N11" s="1"/>
      <c r="O11" s="1"/>
      <c r="P11" s="1"/>
      <c r="Q11" s="1"/>
      <c r="R11" s="1"/>
      <c r="S11" s="1"/>
      <c r="T11" s="1"/>
      <c r="U11" s="1"/>
      <c r="V11" s="1"/>
      <c r="W11" s="1"/>
      <c r="X11" s="1"/>
      <c r="Y11" s="1"/>
      <c r="Z11" s="1"/>
    </row>
    <row r="12" spans="1:26" ht="21" customHeight="1">
      <c r="A12" s="76" t="s">
        <v>139</v>
      </c>
      <c r="B12" s="138" t="s">
        <v>140</v>
      </c>
      <c r="C12" s="141"/>
      <c r="D12" s="139"/>
      <c r="E12" s="77">
        <v>127</v>
      </c>
      <c r="F12" s="229">
        <v>39.299999999999997</v>
      </c>
      <c r="G12" s="139"/>
      <c r="H12" s="118">
        <v>0.04</v>
      </c>
      <c r="I12" s="230">
        <f>E12*(F12+F12*H12)</f>
        <v>5190.7439999999997</v>
      </c>
      <c r="J12" s="228"/>
      <c r="K12" s="226">
        <f>I12*$T$7</f>
        <v>5310.1311119999991</v>
      </c>
      <c r="L12" s="227"/>
      <c r="M12" s="228"/>
      <c r="N12" s="1"/>
      <c r="O12" s="1"/>
      <c r="P12" s="1"/>
      <c r="Q12" s="1"/>
      <c r="R12" s="1"/>
      <c r="S12" s="1"/>
      <c r="T12" s="1"/>
      <c r="U12" s="1"/>
      <c r="V12" s="1"/>
      <c r="W12" s="1"/>
      <c r="X12" s="1"/>
      <c r="Y12" s="1"/>
      <c r="Z12" s="1"/>
    </row>
    <row r="13" spans="1:26" ht="21" customHeight="1">
      <c r="A13" s="76" t="s">
        <v>141</v>
      </c>
      <c r="B13" s="138" t="s">
        <v>142</v>
      </c>
      <c r="C13" s="141"/>
      <c r="D13" s="139"/>
      <c r="E13" s="77">
        <v>158</v>
      </c>
      <c r="F13" s="229">
        <v>45.75</v>
      </c>
      <c r="G13" s="139"/>
      <c r="H13" s="118">
        <v>0.04</v>
      </c>
      <c r="I13" s="230">
        <f t="shared" ref="I13:I16" si="0">E13*(F13+F13*H13)</f>
        <v>7517.6399999999994</v>
      </c>
      <c r="J13" s="228"/>
      <c r="K13" s="226">
        <f t="shared" ref="K13:K16" si="1">I13*$T$7</f>
        <v>7690.5457199999992</v>
      </c>
      <c r="L13" s="227"/>
      <c r="M13" s="228"/>
      <c r="N13" s="1"/>
      <c r="O13" s="1"/>
      <c r="P13" s="1"/>
      <c r="Q13" s="1"/>
      <c r="R13" s="1"/>
      <c r="S13" s="1"/>
      <c r="T13" s="1"/>
      <c r="U13" s="1"/>
      <c r="V13" s="1"/>
      <c r="W13" s="1"/>
      <c r="X13" s="1"/>
      <c r="Y13" s="1"/>
      <c r="Z13" s="1"/>
    </row>
    <row r="14" spans="1:26" ht="21" customHeight="1">
      <c r="A14" s="76" t="s">
        <v>143</v>
      </c>
      <c r="B14" s="138" t="s">
        <v>144</v>
      </c>
      <c r="C14" s="141"/>
      <c r="D14" s="139"/>
      <c r="E14" s="77">
        <v>210</v>
      </c>
      <c r="F14" s="229">
        <v>58.32</v>
      </c>
      <c r="G14" s="139"/>
      <c r="H14" s="118">
        <v>0.04</v>
      </c>
      <c r="I14" s="230">
        <f t="shared" si="0"/>
        <v>12737.088</v>
      </c>
      <c r="J14" s="228"/>
      <c r="K14" s="226">
        <f t="shared" si="1"/>
        <v>13030.041023999998</v>
      </c>
      <c r="L14" s="227"/>
      <c r="M14" s="228"/>
      <c r="N14" s="1"/>
      <c r="O14" s="1"/>
      <c r="P14" s="1"/>
      <c r="Q14" s="1"/>
      <c r="R14" s="1"/>
      <c r="S14" s="1"/>
      <c r="T14" s="1"/>
      <c r="U14" s="1"/>
      <c r="V14" s="1"/>
      <c r="W14" s="1"/>
      <c r="X14" s="1"/>
      <c r="Y14" s="1"/>
      <c r="Z14" s="1"/>
    </row>
    <row r="15" spans="1:26" ht="21" customHeight="1">
      <c r="A15" s="76" t="s">
        <v>145</v>
      </c>
      <c r="B15" s="138" t="s">
        <v>146</v>
      </c>
      <c r="C15" s="141"/>
      <c r="D15" s="139"/>
      <c r="E15" s="77">
        <v>100</v>
      </c>
      <c r="F15" s="229">
        <v>14.56</v>
      </c>
      <c r="G15" s="139"/>
      <c r="H15" s="118">
        <v>0.04</v>
      </c>
      <c r="I15" s="230">
        <f t="shared" si="0"/>
        <v>1514.24</v>
      </c>
      <c r="J15" s="228"/>
      <c r="K15" s="226">
        <f t="shared" si="1"/>
        <v>1549.0675199999998</v>
      </c>
      <c r="L15" s="227"/>
      <c r="M15" s="228"/>
      <c r="N15" s="1"/>
      <c r="O15" s="1"/>
      <c r="P15" s="1"/>
      <c r="Q15" s="1"/>
      <c r="R15" s="1"/>
      <c r="S15" s="1"/>
      <c r="T15" s="1"/>
      <c r="U15" s="1"/>
      <c r="V15" s="1"/>
      <c r="W15" s="1"/>
      <c r="X15" s="1"/>
      <c r="Y15" s="1"/>
      <c r="Z15" s="1"/>
    </row>
    <row r="16" spans="1:26" ht="21" customHeight="1">
      <c r="A16" s="76" t="s">
        <v>147</v>
      </c>
      <c r="B16" s="138" t="s">
        <v>148</v>
      </c>
      <c r="C16" s="141"/>
      <c r="D16" s="139"/>
      <c r="E16" s="77">
        <v>114</v>
      </c>
      <c r="F16" s="229">
        <v>18.95</v>
      </c>
      <c r="G16" s="139"/>
      <c r="H16" s="118">
        <v>0.04</v>
      </c>
      <c r="I16" s="230">
        <f t="shared" si="0"/>
        <v>2246.712</v>
      </c>
      <c r="J16" s="228"/>
      <c r="K16" s="226">
        <f t="shared" si="1"/>
        <v>2298.3863759999999</v>
      </c>
      <c r="L16" s="227"/>
      <c r="M16" s="228"/>
      <c r="N16" s="1"/>
      <c r="O16" s="1"/>
      <c r="P16" s="1"/>
      <c r="Q16" s="1"/>
      <c r="R16" s="1"/>
      <c r="S16" s="1"/>
      <c r="T16" s="1"/>
      <c r="U16" s="1"/>
      <c r="V16" s="1"/>
      <c r="W16" s="1"/>
      <c r="X16" s="1"/>
      <c r="Y16" s="1"/>
      <c r="Z16" s="1"/>
    </row>
    <row r="17" spans="1:26" ht="21" customHeight="1">
      <c r="A17" s="76" t="s">
        <v>149</v>
      </c>
      <c r="B17" s="138" t="s">
        <v>150</v>
      </c>
      <c r="C17" s="141"/>
      <c r="D17" s="139"/>
      <c r="E17" s="77">
        <v>214</v>
      </c>
      <c r="F17" s="229">
        <v>44.87</v>
      </c>
      <c r="G17" s="139"/>
      <c r="H17" s="118">
        <v>0.04</v>
      </c>
      <c r="I17" s="230"/>
      <c r="J17" s="228"/>
      <c r="K17" s="226"/>
      <c r="L17" s="227"/>
      <c r="M17" s="228"/>
      <c r="N17" s="1"/>
      <c r="O17" s="1"/>
      <c r="P17" s="1"/>
      <c r="Q17" s="1"/>
      <c r="R17" s="1"/>
      <c r="S17" s="1"/>
      <c r="T17" s="1"/>
      <c r="U17" s="1"/>
      <c r="V17" s="1"/>
      <c r="W17" s="1"/>
      <c r="X17" s="1"/>
      <c r="Y17" s="1"/>
      <c r="Z17" s="1"/>
    </row>
    <row r="18" spans="1:26" ht="21" customHeight="1">
      <c r="A18" s="223" t="s">
        <v>62</v>
      </c>
      <c r="B18" s="147"/>
      <c r="C18" s="147"/>
      <c r="D18" s="224"/>
      <c r="E18" s="78"/>
      <c r="F18" s="79"/>
      <c r="G18" s="79"/>
      <c r="H18" s="80"/>
      <c r="I18" s="79">
        <f>SUM(I12:I17)</f>
        <v>29206.423999999999</v>
      </c>
      <c r="J18" s="81">
        <f>SUM(I18)</f>
        <v>29206.423999999999</v>
      </c>
      <c r="K18" s="82"/>
      <c r="L18" s="82"/>
      <c r="M18" s="1"/>
      <c r="N18" s="1"/>
      <c r="O18" s="1"/>
      <c r="P18" s="1"/>
      <c r="Q18" s="1"/>
      <c r="R18" s="1"/>
      <c r="S18" s="1"/>
      <c r="T18" s="1"/>
      <c r="U18" s="1"/>
      <c r="V18" s="1"/>
      <c r="W18" s="1"/>
      <c r="X18" s="1"/>
      <c r="Y18" s="1"/>
      <c r="Z18" s="1"/>
    </row>
    <row r="19" spans="1:26" ht="15" customHeight="1">
      <c r="A19" s="78"/>
      <c r="B19" s="78"/>
      <c r="C19" s="78"/>
      <c r="D19" s="78"/>
      <c r="E19" s="78"/>
      <c r="F19" s="78"/>
      <c r="G19" s="78"/>
      <c r="H19" s="83"/>
      <c r="I19" s="78"/>
      <c r="J19" s="1"/>
      <c r="K19" s="1"/>
      <c r="L19" s="1"/>
      <c r="M19" s="1"/>
      <c r="N19" s="1"/>
      <c r="O19" s="1"/>
      <c r="P19" s="1"/>
      <c r="Q19" s="1"/>
      <c r="R19" s="1"/>
      <c r="S19" s="1"/>
      <c r="T19" s="1"/>
      <c r="U19" s="1"/>
      <c r="V19" s="1"/>
      <c r="W19" s="1"/>
      <c r="X19" s="1"/>
      <c r="Y19" s="1"/>
      <c r="Z19" s="1"/>
    </row>
    <row r="20" spans="1:26" ht="15" customHeight="1">
      <c r="A20" s="78"/>
      <c r="B20" s="78"/>
      <c r="C20" s="78"/>
      <c r="D20" s="78"/>
      <c r="E20" s="78"/>
      <c r="F20" s="78"/>
      <c r="G20" s="78"/>
      <c r="H20" s="78"/>
      <c r="I20" s="78"/>
      <c r="J20" s="1"/>
      <c r="K20" s="1"/>
      <c r="L20" s="1"/>
      <c r="M20" s="1"/>
      <c r="N20" s="1"/>
      <c r="O20" s="1"/>
      <c r="P20" s="1"/>
      <c r="Q20" s="1"/>
      <c r="R20" s="1"/>
      <c r="S20" s="1"/>
      <c r="T20" s="1"/>
      <c r="U20" s="1"/>
      <c r="V20" s="1"/>
      <c r="W20" s="1"/>
      <c r="X20" s="1"/>
      <c r="Y20" s="1"/>
      <c r="Z20" s="1"/>
    </row>
    <row r="21" spans="1:26" ht="11.25" customHeight="1">
      <c r="A21" s="78"/>
      <c r="B21" s="78"/>
      <c r="C21" s="78"/>
      <c r="D21" s="78"/>
      <c r="E21" s="78"/>
      <c r="F21" s="78"/>
      <c r="G21" s="78"/>
      <c r="H21" s="78"/>
      <c r="I21" s="78"/>
      <c r="J21" s="1"/>
      <c r="K21" s="1"/>
      <c r="L21" s="1"/>
      <c r="M21" s="1"/>
      <c r="N21" s="1"/>
      <c r="O21" s="1"/>
      <c r="P21" s="1"/>
      <c r="Q21" s="1"/>
      <c r="R21" s="1"/>
      <c r="S21" s="1"/>
      <c r="T21" s="1"/>
      <c r="U21" s="1"/>
      <c r="V21" s="1"/>
      <c r="W21" s="1"/>
      <c r="X21" s="1"/>
      <c r="Y21" s="1"/>
      <c r="Z21" s="1"/>
    </row>
    <row r="22" spans="1:26" ht="19.5" customHeight="1">
      <c r="A22" s="222" t="s">
        <v>151</v>
      </c>
      <c r="B22" s="153"/>
      <c r="C22" s="153"/>
      <c r="D22" s="143"/>
      <c r="E22" s="84"/>
      <c r="F22" s="85"/>
      <c r="G22" s="86"/>
      <c r="H22" s="87" t="s">
        <v>152</v>
      </c>
      <c r="I22" s="84"/>
      <c r="J22" s="88"/>
      <c r="K22" s="88"/>
      <c r="L22" s="89"/>
      <c r="M22" s="1"/>
      <c r="N22" s="1"/>
      <c r="O22" s="1"/>
      <c r="P22" s="1"/>
      <c r="Q22" s="1"/>
      <c r="R22" s="1"/>
      <c r="S22" s="1"/>
      <c r="T22" s="1"/>
      <c r="U22" s="1"/>
      <c r="V22" s="1"/>
      <c r="W22" s="1"/>
      <c r="X22" s="1"/>
      <c r="Y22" s="1"/>
      <c r="Z22" s="1"/>
    </row>
    <row r="23" spans="1:26" ht="19.5" customHeight="1">
      <c r="A23" s="222" t="s">
        <v>153</v>
      </c>
      <c r="B23" s="153"/>
      <c r="C23" s="153"/>
      <c r="D23" s="143"/>
      <c r="E23" s="84"/>
      <c r="F23" s="85"/>
      <c r="G23" s="86"/>
      <c r="H23" s="87" t="s">
        <v>152</v>
      </c>
      <c r="I23" s="84"/>
      <c r="J23" s="88"/>
      <c r="K23" s="88"/>
      <c r="L23" s="89"/>
      <c r="M23" s="1"/>
      <c r="N23" s="1"/>
      <c r="O23" s="1"/>
      <c r="P23" s="1"/>
      <c r="Q23" s="1"/>
      <c r="R23" s="1"/>
      <c r="S23" s="1"/>
      <c r="T23" s="1"/>
      <c r="U23" s="1"/>
      <c r="V23" s="1"/>
      <c r="W23" s="1"/>
      <c r="X23" s="1"/>
      <c r="Y23" s="1"/>
      <c r="Z23" s="1"/>
    </row>
    <row r="24" spans="1:26" ht="19.5" customHeight="1">
      <c r="A24" s="222" t="s">
        <v>154</v>
      </c>
      <c r="B24" s="153"/>
      <c r="C24" s="153"/>
      <c r="D24" s="143"/>
      <c r="E24" s="225">
        <v>350</v>
      </c>
      <c r="F24" s="141"/>
      <c r="G24" s="139"/>
      <c r="H24" s="87"/>
      <c r="I24" s="78"/>
      <c r="J24" s="1"/>
      <c r="K24" s="1"/>
      <c r="L24" s="1"/>
      <c r="M24" s="1"/>
      <c r="N24" s="1"/>
      <c r="O24" s="1"/>
      <c r="P24" s="1"/>
      <c r="Q24" s="1"/>
      <c r="R24" s="1"/>
      <c r="S24" s="1"/>
      <c r="T24" s="1"/>
      <c r="U24" s="1"/>
      <c r="V24" s="1"/>
      <c r="W24" s="1"/>
      <c r="X24" s="1"/>
      <c r="Y24" s="1"/>
      <c r="Z24" s="1"/>
    </row>
    <row r="25" spans="1:26" ht="19.5" customHeight="1">
      <c r="A25" s="222" t="s">
        <v>155</v>
      </c>
      <c r="B25" s="153"/>
      <c r="C25" s="153"/>
      <c r="D25" s="143"/>
      <c r="E25" s="84"/>
      <c r="F25" s="85"/>
      <c r="G25" s="86"/>
      <c r="H25" s="87" t="s">
        <v>152</v>
      </c>
      <c r="I25" s="84"/>
      <c r="J25" s="88"/>
      <c r="K25" s="88"/>
      <c r="L25" s="89"/>
      <c r="M25" s="1"/>
      <c r="N25" s="1"/>
      <c r="O25" s="1"/>
      <c r="P25" s="1"/>
      <c r="Q25" s="1"/>
      <c r="R25" s="1"/>
      <c r="S25" s="1"/>
      <c r="T25" s="1"/>
      <c r="U25" s="1"/>
      <c r="V25" s="1"/>
      <c r="W25" s="1"/>
      <c r="X25" s="1"/>
      <c r="Y25" s="1"/>
      <c r="Z25" s="1"/>
    </row>
    <row r="26" spans="1:26" ht="19.5" customHeight="1">
      <c r="A26" s="222" t="s">
        <v>156</v>
      </c>
      <c r="B26" s="153"/>
      <c r="C26" s="153"/>
      <c r="D26" s="143"/>
      <c r="E26" s="84"/>
      <c r="F26" s="85"/>
      <c r="G26" s="86"/>
      <c r="H26" s="87" t="s">
        <v>152</v>
      </c>
      <c r="I26" s="84"/>
      <c r="J26" s="88"/>
      <c r="K26" s="88"/>
      <c r="L26" s="89"/>
      <c r="M26" s="1"/>
      <c r="N26" s="1"/>
      <c r="O26" s="1"/>
      <c r="P26" s="1"/>
      <c r="Q26" s="1"/>
      <c r="R26" s="1"/>
      <c r="S26" s="1"/>
      <c r="T26" s="1"/>
      <c r="U26" s="1"/>
      <c r="V26" s="1"/>
      <c r="W26" s="1"/>
      <c r="X26" s="1"/>
      <c r="Y26" s="1"/>
      <c r="Z26" s="1"/>
    </row>
    <row r="27" spans="1:26" ht="19.5" customHeight="1">
      <c r="A27" s="222" t="s">
        <v>157</v>
      </c>
      <c r="B27" s="153"/>
      <c r="C27" s="153"/>
      <c r="D27" s="197"/>
      <c r="E27" s="84"/>
      <c r="F27" s="85"/>
      <c r="G27" s="86"/>
      <c r="H27" s="87" t="s">
        <v>152</v>
      </c>
      <c r="I27" s="84"/>
      <c r="J27" s="88"/>
      <c r="K27" s="88"/>
      <c r="L27" s="89"/>
      <c r="M27" s="1"/>
      <c r="N27" s="1"/>
      <c r="O27" s="1"/>
      <c r="P27" s="1"/>
      <c r="Q27" s="1"/>
      <c r="R27" s="1"/>
      <c r="S27" s="1"/>
      <c r="T27" s="1"/>
      <c r="U27" s="1"/>
      <c r="V27" s="1"/>
      <c r="W27" s="1"/>
      <c r="X27" s="1"/>
      <c r="Y27" s="1"/>
      <c r="Z27" s="1"/>
    </row>
    <row r="28" spans="1:26" ht="12.75" customHeight="1">
      <c r="A28" s="78"/>
      <c r="B28" s="78"/>
      <c r="C28" s="78"/>
      <c r="D28" s="78"/>
      <c r="E28" s="78"/>
      <c r="F28" s="78"/>
      <c r="G28" s="78"/>
      <c r="H28" s="78"/>
      <c r="I28" s="78"/>
      <c r="J28" s="1"/>
      <c r="K28" s="1"/>
      <c r="L28" s="1"/>
      <c r="M28" s="1"/>
      <c r="N28" s="1"/>
      <c r="O28" s="1"/>
      <c r="P28" s="1"/>
      <c r="Q28" s="1"/>
      <c r="R28" s="1"/>
      <c r="S28" s="1"/>
      <c r="T28" s="1"/>
      <c r="U28" s="1"/>
      <c r="V28" s="1"/>
      <c r="W28" s="1"/>
      <c r="X28" s="1"/>
      <c r="Y28" s="1"/>
      <c r="Z28" s="1"/>
    </row>
    <row r="29" spans="1:26" ht="12.75" customHeight="1">
      <c r="A29" s="65"/>
      <c r="B29" s="66"/>
      <c r="C29" s="66"/>
      <c r="D29" s="66"/>
      <c r="E29" s="66"/>
      <c r="F29" s="66"/>
      <c r="G29" s="90"/>
      <c r="H29" s="90"/>
      <c r="I29" s="90"/>
      <c r="J29" s="1"/>
      <c r="K29" s="1"/>
      <c r="L29" s="1"/>
      <c r="M29" s="1"/>
      <c r="N29" s="1"/>
      <c r="O29" s="1"/>
      <c r="P29" s="1"/>
      <c r="Q29" s="1"/>
      <c r="R29" s="1"/>
      <c r="S29" s="1"/>
      <c r="T29" s="1"/>
      <c r="U29" s="1"/>
      <c r="V29" s="1"/>
      <c r="W29" s="1"/>
      <c r="X29" s="1"/>
      <c r="Y29" s="1"/>
      <c r="Z29" s="1"/>
    </row>
    <row r="30" spans="1:26" ht="12.75" customHeight="1">
      <c r="A30" s="9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8" customHeight="1">
      <c r="A33" s="7"/>
      <c r="B33" s="7"/>
      <c r="C33" s="1"/>
      <c r="D33" s="1"/>
      <c r="E33" s="53"/>
      <c r="F33" s="53"/>
      <c r="G33" s="53"/>
      <c r="H33" s="53"/>
      <c r="I33" s="53"/>
      <c r="J33" s="1"/>
      <c r="K33" s="1"/>
      <c r="L33" s="1"/>
      <c r="M33" s="1"/>
      <c r="N33" s="1"/>
      <c r="O33" s="1"/>
      <c r="P33" s="1"/>
      <c r="Q33" s="1"/>
      <c r="R33" s="1"/>
      <c r="S33" s="1"/>
      <c r="T33" s="1"/>
      <c r="U33" s="1"/>
      <c r="V33" s="1"/>
      <c r="W33" s="1"/>
      <c r="X33" s="1"/>
      <c r="Y33" s="1"/>
      <c r="Z33" s="1"/>
    </row>
    <row r="34" spans="1:26" ht="18" customHeight="1">
      <c r="A34" s="7"/>
      <c r="B34" s="7"/>
      <c r="C34" s="1"/>
      <c r="D34" s="1"/>
      <c r="E34" s="53"/>
      <c r="F34" s="53"/>
      <c r="G34" s="53"/>
      <c r="H34" s="53"/>
      <c r="I34" s="53"/>
      <c r="J34" s="1"/>
      <c r="K34" s="1"/>
      <c r="L34" s="1"/>
      <c r="M34" s="1"/>
      <c r="N34" s="1"/>
      <c r="O34" s="1"/>
      <c r="P34" s="1"/>
      <c r="Q34" s="1"/>
      <c r="R34" s="1"/>
      <c r="S34" s="1"/>
      <c r="T34" s="1"/>
      <c r="U34" s="1"/>
      <c r="V34" s="1"/>
      <c r="W34" s="1"/>
      <c r="X34" s="1"/>
      <c r="Y34" s="1"/>
      <c r="Z34" s="1"/>
    </row>
    <row r="35" spans="1:26" ht="18" customHeight="1">
      <c r="A35" s="7"/>
      <c r="B35" s="7"/>
      <c r="C35" s="1"/>
      <c r="D35" s="1"/>
      <c r="E35" s="53"/>
      <c r="F35" s="53"/>
      <c r="G35" s="53"/>
      <c r="H35" s="53"/>
      <c r="I35" s="53"/>
      <c r="J35" s="1"/>
      <c r="K35" s="1"/>
      <c r="L35" s="1"/>
      <c r="M35" s="1"/>
      <c r="N35" s="1"/>
      <c r="O35" s="1"/>
      <c r="P35" s="1"/>
      <c r="Q35" s="1"/>
      <c r="R35" s="1"/>
      <c r="S35" s="1"/>
      <c r="T35" s="1"/>
      <c r="U35" s="1"/>
      <c r="V35" s="1"/>
      <c r="W35" s="1"/>
      <c r="X35" s="1"/>
      <c r="Y35" s="1"/>
      <c r="Z35" s="1"/>
    </row>
    <row r="36" spans="1:26" ht="18" customHeight="1">
      <c r="A36" s="7"/>
      <c r="B36" s="7"/>
      <c r="C36" s="1"/>
      <c r="D36" s="1"/>
      <c r="E36" s="53"/>
      <c r="F36" s="53"/>
      <c r="G36" s="53"/>
      <c r="H36" s="53"/>
      <c r="I36" s="53"/>
      <c r="J36" s="1"/>
      <c r="K36" s="1"/>
      <c r="L36" s="1"/>
      <c r="M36" s="1"/>
      <c r="N36" s="1"/>
      <c r="O36" s="1"/>
      <c r="P36" s="1"/>
      <c r="Q36" s="1"/>
      <c r="R36" s="1"/>
      <c r="S36" s="1"/>
      <c r="T36" s="1"/>
      <c r="U36" s="1"/>
      <c r="V36" s="1"/>
      <c r="W36" s="1"/>
      <c r="X36" s="1"/>
      <c r="Y36" s="1"/>
      <c r="Z36" s="1"/>
    </row>
    <row r="37" spans="1:26" ht="18" customHeight="1">
      <c r="A37" s="7"/>
      <c r="B37" s="7"/>
      <c r="C37" s="1"/>
      <c r="D37" s="1"/>
      <c r="E37" s="53"/>
      <c r="F37" s="53"/>
      <c r="G37" s="53"/>
      <c r="H37" s="53"/>
      <c r="I37" s="53"/>
      <c r="J37" s="1"/>
      <c r="K37" s="1"/>
      <c r="L37" s="1"/>
      <c r="M37" s="1"/>
      <c r="N37" s="1"/>
      <c r="O37" s="1"/>
      <c r="P37" s="1"/>
      <c r="Q37" s="1"/>
      <c r="R37" s="1"/>
      <c r="S37" s="1"/>
      <c r="T37" s="1"/>
      <c r="U37" s="1"/>
      <c r="V37" s="1"/>
      <c r="W37" s="1"/>
      <c r="X37" s="1"/>
      <c r="Y37" s="1"/>
      <c r="Z37" s="1"/>
    </row>
    <row r="38" spans="1:26" ht="18"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8" customHeight="1">
      <c r="A39" s="7"/>
      <c r="B39" s="7"/>
      <c r="C39" s="1"/>
      <c r="D39" s="1"/>
      <c r="E39" s="53"/>
      <c r="F39" s="53"/>
      <c r="G39" s="53"/>
      <c r="H39" s="53"/>
      <c r="I39" s="53"/>
      <c r="J39" s="1"/>
      <c r="K39" s="1"/>
      <c r="L39" s="1"/>
      <c r="M39" s="1"/>
      <c r="N39" s="1"/>
      <c r="O39" s="1"/>
      <c r="P39" s="1"/>
      <c r="Q39" s="1"/>
      <c r="R39" s="1"/>
      <c r="S39" s="1"/>
      <c r="T39" s="1"/>
      <c r="U39" s="1"/>
      <c r="V39" s="1"/>
      <c r="W39" s="1"/>
      <c r="X39" s="1"/>
      <c r="Y39" s="1"/>
      <c r="Z39" s="1"/>
    </row>
    <row r="40" spans="1:26" ht="18"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 customHeight="1">
      <c r="A41" s="7"/>
      <c r="B41" s="7"/>
      <c r="C41" s="1"/>
      <c r="D41" s="1"/>
      <c r="E41" s="53"/>
      <c r="F41" s="53"/>
      <c r="G41" s="53"/>
      <c r="H41" s="53"/>
      <c r="I41" s="53"/>
      <c r="J41" s="1"/>
      <c r="K41" s="1"/>
      <c r="L41" s="1"/>
      <c r="M41" s="1"/>
      <c r="N41" s="1"/>
      <c r="O41" s="1"/>
      <c r="P41" s="1"/>
      <c r="Q41" s="1"/>
      <c r="R41" s="1"/>
      <c r="S41" s="1"/>
      <c r="T41" s="1"/>
      <c r="U41" s="1"/>
      <c r="V41" s="1"/>
      <c r="W41" s="1"/>
      <c r="X41" s="1"/>
      <c r="Y41" s="1"/>
      <c r="Z41" s="1"/>
    </row>
    <row r="42" spans="1:26" ht="12.75" customHeight="1">
      <c r="A42" s="7"/>
      <c r="B42" s="7"/>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7"/>
      <c r="B46" s="7"/>
      <c r="C46" s="7"/>
      <c r="D46" s="7"/>
      <c r="E46" s="7"/>
      <c r="F46" s="7"/>
      <c r="G46" s="9"/>
      <c r="H46" s="1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row r="229" spans="1:26" ht="15.75" customHeight="1"/>
    <row r="230" spans="1:26" ht="15.75" customHeight="1"/>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7">
    <mergeCell ref="K12:M12"/>
    <mergeCell ref="F12:G12"/>
    <mergeCell ref="F13:G13"/>
    <mergeCell ref="I13:J13"/>
    <mergeCell ref="K13:M13"/>
    <mergeCell ref="A6:M8"/>
    <mergeCell ref="B11:D11"/>
    <mergeCell ref="F11:G11"/>
    <mergeCell ref="I11:J11"/>
    <mergeCell ref="K11:M11"/>
    <mergeCell ref="B12:D12"/>
    <mergeCell ref="B13:D13"/>
    <mergeCell ref="B14:D14"/>
    <mergeCell ref="F14:G14"/>
    <mergeCell ref="I14:J14"/>
    <mergeCell ref="I12:J12"/>
    <mergeCell ref="E24:G24"/>
    <mergeCell ref="K14:M14"/>
    <mergeCell ref="F15:G15"/>
    <mergeCell ref="I15:J15"/>
    <mergeCell ref="K15:M15"/>
    <mergeCell ref="I17:J17"/>
    <mergeCell ref="K17:M17"/>
    <mergeCell ref="F16:G16"/>
    <mergeCell ref="I16:J16"/>
    <mergeCell ref="K16:M16"/>
    <mergeCell ref="F17:G17"/>
    <mergeCell ref="A25:D25"/>
    <mergeCell ref="A26:D26"/>
    <mergeCell ref="A27:D27"/>
    <mergeCell ref="B15:D15"/>
    <mergeCell ref="B16:D16"/>
    <mergeCell ref="B17:D17"/>
    <mergeCell ref="A18:D18"/>
    <mergeCell ref="A22:D22"/>
    <mergeCell ref="A23:D23"/>
    <mergeCell ref="A24:D24"/>
  </mergeCells>
  <pageMargins left="0.7" right="0.7" top="0.75" bottom="0.75" header="0" footer="0"/>
  <pageSetup orientation="landscape"/>
  <headerFooter>
    <oddHeader>&amp;C&amp;A</oddHeader>
    <oddFooter>&amp;CPagina &amp;P di</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1000"/>
  <sheetViews>
    <sheetView topLeftCell="D5" zoomScale="110" zoomScaleNormal="110" workbookViewId="0">
      <selection activeCell="AC26" sqref="AC26"/>
    </sheetView>
  </sheetViews>
  <sheetFormatPr defaultColWidth="12.5703125" defaultRowHeight="15" customHeight="1"/>
  <cols>
    <col min="1" max="1" width="19" customWidth="1"/>
    <col min="2" max="2" width="5" customWidth="1"/>
    <col min="3" max="3" width="50" customWidth="1"/>
    <col min="4" max="4" width="4.85546875" customWidth="1"/>
    <col min="5" max="5" width="4.140625" customWidth="1"/>
    <col min="6" max="6" width="3.5703125" customWidth="1"/>
    <col min="7" max="7" width="3.140625" customWidth="1"/>
    <col min="8" max="8" width="1.7109375" customWidth="1"/>
    <col min="9" max="9" width="5.7109375" customWidth="1"/>
    <col min="10" max="26" width="3.5703125" customWidth="1"/>
    <col min="27" max="27" width="23.85546875" customWidth="1"/>
    <col min="28" max="28" width="15" bestFit="1" customWidth="1"/>
    <col min="29" max="29" width="17.42578125" bestFit="1" customWidth="1"/>
    <col min="30" max="31" width="15.28515625" bestFit="1" customWidth="1"/>
  </cols>
  <sheetData>
    <row r="1" spans="1:30" ht="12.75" customHeight="1">
      <c r="A1" s="1"/>
      <c r="B1" s="1"/>
      <c r="C1" s="1"/>
      <c r="D1" s="1"/>
      <c r="E1" s="1"/>
      <c r="F1" s="1"/>
      <c r="G1" s="1"/>
      <c r="H1" s="1"/>
      <c r="I1" s="1"/>
      <c r="J1" s="1"/>
      <c r="K1" s="1"/>
      <c r="L1" s="1"/>
      <c r="M1" s="1"/>
      <c r="N1" s="1"/>
      <c r="O1" s="1"/>
      <c r="P1" s="1"/>
      <c r="Q1" s="1"/>
      <c r="R1" s="1"/>
      <c r="S1" s="1"/>
      <c r="T1" s="1"/>
      <c r="U1" s="1"/>
      <c r="V1" s="1"/>
      <c r="W1" s="1"/>
      <c r="X1" s="1"/>
      <c r="Y1" s="1"/>
      <c r="Z1" s="1"/>
    </row>
    <row r="2" spans="1:30" ht="26.25" customHeight="1">
      <c r="A2" s="1"/>
      <c r="B2" s="195" t="s">
        <v>158</v>
      </c>
      <c r="C2" s="181"/>
      <c r="D2" s="181"/>
      <c r="E2" s="181"/>
      <c r="F2" s="181"/>
      <c r="G2" s="181"/>
      <c r="H2" s="182"/>
      <c r="I2" s="1"/>
      <c r="J2" s="1"/>
      <c r="K2" s="1"/>
      <c r="L2" s="1"/>
      <c r="M2" s="1"/>
      <c r="N2" s="1"/>
      <c r="O2" s="1"/>
      <c r="P2" s="1"/>
      <c r="Q2" s="1"/>
      <c r="R2" s="1"/>
      <c r="S2" s="1"/>
      <c r="T2" s="1"/>
      <c r="U2" s="1"/>
      <c r="V2" s="1"/>
      <c r="W2" s="1"/>
      <c r="X2" s="1"/>
      <c r="Y2" s="1"/>
      <c r="Z2" s="1"/>
    </row>
    <row r="3" spans="1:30" ht="12.75" customHeight="1">
      <c r="A3" s="1"/>
      <c r="B3" s="1"/>
      <c r="C3" s="1"/>
      <c r="D3" s="1"/>
      <c r="E3" s="1"/>
      <c r="F3" s="1"/>
      <c r="G3" s="1"/>
      <c r="H3" s="1"/>
      <c r="I3" s="1"/>
      <c r="J3" s="1"/>
      <c r="K3" s="1"/>
      <c r="L3" s="1"/>
      <c r="M3" s="1"/>
      <c r="N3" s="1"/>
      <c r="O3" s="1"/>
      <c r="P3" s="1"/>
      <c r="Q3" s="1"/>
      <c r="R3" s="1"/>
      <c r="S3" s="1"/>
      <c r="T3" s="1"/>
      <c r="U3" s="1"/>
      <c r="V3" s="1"/>
      <c r="W3" s="1"/>
      <c r="X3" s="1"/>
      <c r="Y3" s="1"/>
      <c r="Z3" s="1"/>
    </row>
    <row r="4" spans="1:30" ht="12.75" customHeight="1">
      <c r="A4" s="1"/>
      <c r="B4" s="1"/>
      <c r="C4" s="1"/>
      <c r="D4" s="1"/>
      <c r="E4" s="1"/>
      <c r="F4" s="1"/>
      <c r="G4" s="1"/>
      <c r="H4" s="1"/>
      <c r="I4" s="1"/>
      <c r="J4" s="1"/>
      <c r="K4" s="1"/>
      <c r="L4" s="1"/>
      <c r="M4" s="1"/>
      <c r="N4" s="1"/>
      <c r="O4" s="1"/>
      <c r="P4" s="1"/>
      <c r="Q4" s="1"/>
      <c r="R4" s="1"/>
      <c r="S4" s="1"/>
      <c r="T4" s="1"/>
      <c r="U4" s="1"/>
      <c r="V4" s="1"/>
      <c r="W4" s="1"/>
      <c r="X4" s="1"/>
      <c r="Y4" s="1"/>
      <c r="Z4" s="1"/>
      <c r="AB4" t="s">
        <v>263</v>
      </c>
      <c r="AC4" t="s">
        <v>265</v>
      </c>
      <c r="AD4" t="s">
        <v>264</v>
      </c>
    </row>
    <row r="5" spans="1:30" ht="12.75" customHeight="1">
      <c r="A5" s="241" t="s">
        <v>159</v>
      </c>
      <c r="B5" s="155"/>
      <c r="C5" s="155"/>
      <c r="D5" s="155"/>
      <c r="E5" s="155"/>
      <c r="F5" s="155"/>
      <c r="G5" s="155"/>
      <c r="H5" s="155"/>
      <c r="I5" s="156"/>
      <c r="J5" s="1"/>
      <c r="K5" s="1"/>
      <c r="L5" s="1"/>
      <c r="M5" s="1"/>
      <c r="N5" s="1"/>
      <c r="O5" s="1"/>
      <c r="P5" s="1"/>
      <c r="Q5" s="1"/>
      <c r="R5" s="1"/>
      <c r="S5" s="1"/>
      <c r="T5" s="1"/>
      <c r="U5" s="1"/>
      <c r="V5" s="1"/>
      <c r="W5" s="1"/>
      <c r="X5" s="1"/>
      <c r="Y5" s="1"/>
      <c r="Z5" s="1"/>
      <c r="AB5" s="126">
        <v>38000000</v>
      </c>
      <c r="AC5" s="123">
        <v>4.4999999999999998E-2</v>
      </c>
      <c r="AD5" s="127">
        <f>AC5*AB5</f>
        <v>1710000</v>
      </c>
    </row>
    <row r="6" spans="1:30" ht="12.75" customHeight="1">
      <c r="A6" s="157"/>
      <c r="B6" s="158"/>
      <c r="C6" s="158"/>
      <c r="D6" s="158"/>
      <c r="E6" s="158"/>
      <c r="F6" s="158"/>
      <c r="G6" s="158"/>
      <c r="H6" s="158"/>
      <c r="I6" s="159"/>
      <c r="J6" s="1"/>
      <c r="K6" s="1"/>
      <c r="L6" s="1"/>
      <c r="M6" s="1"/>
      <c r="N6" s="1"/>
      <c r="O6" s="1"/>
      <c r="P6" s="1"/>
      <c r="Q6" s="1"/>
      <c r="R6" s="1"/>
      <c r="S6" s="1"/>
      <c r="T6" s="1"/>
      <c r="U6" s="1"/>
      <c r="V6" s="1"/>
      <c r="W6" s="1"/>
      <c r="X6" s="1"/>
      <c r="Y6" s="1"/>
      <c r="Z6" s="1"/>
      <c r="AC6" t="s">
        <v>266</v>
      </c>
      <c r="AD6" t="s">
        <v>267</v>
      </c>
    </row>
    <row r="7" spans="1:30" ht="12.75" customHeight="1">
      <c r="A7" s="157"/>
      <c r="B7" s="158"/>
      <c r="C7" s="158"/>
      <c r="D7" s="158"/>
      <c r="E7" s="158"/>
      <c r="F7" s="158"/>
      <c r="G7" s="158"/>
      <c r="H7" s="158"/>
      <c r="I7" s="159"/>
      <c r="J7" s="1"/>
      <c r="K7" s="1"/>
      <c r="L7" s="1"/>
      <c r="M7" s="1"/>
      <c r="N7" s="1"/>
      <c r="O7" s="1"/>
      <c r="P7" s="1"/>
      <c r="Q7" s="1"/>
      <c r="R7" s="1"/>
      <c r="S7" s="1"/>
      <c r="T7" s="1"/>
      <c r="U7" s="1"/>
      <c r="V7" s="1"/>
      <c r="W7" s="1"/>
      <c r="X7" s="1"/>
      <c r="Y7" s="1"/>
      <c r="Z7" s="1"/>
      <c r="AC7" s="123">
        <v>6.2E-2</v>
      </c>
      <c r="AD7" s="126">
        <f>AC7*AB5</f>
        <v>2356000</v>
      </c>
    </row>
    <row r="8" spans="1:30" ht="15.75" customHeight="1">
      <c r="A8" s="157"/>
      <c r="B8" s="158"/>
      <c r="C8" s="158"/>
      <c r="D8" s="158"/>
      <c r="E8" s="158"/>
      <c r="F8" s="158"/>
      <c r="G8" s="158"/>
      <c r="H8" s="158"/>
      <c r="I8" s="159"/>
      <c r="J8" s="1"/>
      <c r="K8" s="1"/>
      <c r="L8" s="1"/>
      <c r="M8" s="1"/>
      <c r="N8" s="1"/>
      <c r="O8" s="1"/>
      <c r="P8" s="1"/>
      <c r="Q8" s="1"/>
      <c r="R8" s="1"/>
      <c r="S8" s="1"/>
      <c r="T8" s="1"/>
      <c r="U8" s="1"/>
      <c r="V8" s="1"/>
      <c r="W8" s="1"/>
      <c r="X8" s="1"/>
      <c r="Y8" s="1"/>
      <c r="Z8" s="1"/>
    </row>
    <row r="9" spans="1:30" ht="12.75" customHeight="1">
      <c r="A9" s="157"/>
      <c r="B9" s="158"/>
      <c r="C9" s="158"/>
      <c r="D9" s="158"/>
      <c r="E9" s="158"/>
      <c r="F9" s="158"/>
      <c r="G9" s="158"/>
      <c r="H9" s="158"/>
      <c r="I9" s="159"/>
      <c r="J9" s="1"/>
      <c r="K9" s="1"/>
      <c r="L9" s="1"/>
      <c r="M9" s="1"/>
      <c r="N9" s="1"/>
      <c r="O9" s="1"/>
      <c r="P9" s="1"/>
      <c r="Q9" s="1"/>
      <c r="R9" s="1"/>
      <c r="S9" s="1"/>
      <c r="T9" s="1"/>
      <c r="U9" s="1"/>
      <c r="V9" s="1"/>
      <c r="W9" s="1"/>
      <c r="X9" s="1"/>
      <c r="Y9" s="1"/>
      <c r="Z9" s="1"/>
      <c r="AD9" s="126">
        <f>AB5-AD5-AD7</f>
        <v>33934000</v>
      </c>
    </row>
    <row r="10" spans="1:30" ht="12.75" customHeight="1">
      <c r="A10" s="157"/>
      <c r="B10" s="158"/>
      <c r="C10" s="158"/>
      <c r="D10" s="158"/>
      <c r="E10" s="158"/>
      <c r="F10" s="158"/>
      <c r="G10" s="158"/>
      <c r="H10" s="158"/>
      <c r="I10" s="159"/>
      <c r="J10" s="1"/>
      <c r="K10" s="1"/>
      <c r="L10" s="1"/>
      <c r="M10" s="1"/>
      <c r="N10" s="1"/>
      <c r="O10" s="1"/>
      <c r="P10" s="1"/>
      <c r="Q10" s="1"/>
      <c r="R10" s="1"/>
      <c r="S10" s="1"/>
      <c r="T10" s="1"/>
      <c r="U10" s="1"/>
      <c r="V10" s="1"/>
      <c r="W10" s="1"/>
      <c r="X10" s="1"/>
      <c r="Y10" s="1"/>
      <c r="Z10" s="1"/>
    </row>
    <row r="11" spans="1:30" ht="12.75" customHeight="1">
      <c r="A11" s="157"/>
      <c r="B11" s="158"/>
      <c r="C11" s="158"/>
      <c r="D11" s="158"/>
      <c r="E11" s="158"/>
      <c r="F11" s="158"/>
      <c r="G11" s="158"/>
      <c r="H11" s="158"/>
      <c r="I11" s="159"/>
      <c r="J11" s="1"/>
      <c r="K11" s="1"/>
      <c r="L11" s="1"/>
      <c r="M11" s="1"/>
      <c r="N11" s="1"/>
      <c r="O11" s="1"/>
      <c r="P11" s="1"/>
      <c r="Q11" s="1"/>
      <c r="R11" s="1"/>
      <c r="S11" s="1"/>
      <c r="T11" s="1"/>
      <c r="U11" s="1"/>
      <c r="V11" s="1"/>
      <c r="W11" s="1"/>
      <c r="X11" s="1"/>
      <c r="Y11" s="1"/>
      <c r="Z11" s="1"/>
    </row>
    <row r="12" spans="1:30" ht="12.75" customHeight="1">
      <c r="A12" s="160"/>
      <c r="B12" s="161"/>
      <c r="C12" s="161"/>
      <c r="D12" s="161"/>
      <c r="E12" s="161"/>
      <c r="F12" s="161"/>
      <c r="G12" s="161"/>
      <c r="H12" s="161"/>
      <c r="I12" s="162"/>
      <c r="J12" s="1"/>
      <c r="K12" s="1"/>
      <c r="L12" s="1"/>
      <c r="M12" s="1"/>
      <c r="N12" s="1"/>
      <c r="O12" s="1"/>
      <c r="P12" s="1"/>
      <c r="Q12" s="1"/>
      <c r="R12" s="1"/>
      <c r="S12" s="1"/>
      <c r="T12" s="1"/>
      <c r="U12" s="1"/>
      <c r="V12" s="1"/>
      <c r="W12" s="1"/>
      <c r="X12" s="1"/>
      <c r="Y12" s="1"/>
      <c r="Z12" s="1"/>
    </row>
    <row r="13" spans="1:30" ht="12.75" customHeight="1">
      <c r="A13" s="4"/>
      <c r="B13" s="4"/>
      <c r="C13" s="4"/>
      <c r="D13" s="4"/>
      <c r="E13" s="4"/>
      <c r="F13" s="242" t="s">
        <v>160</v>
      </c>
      <c r="G13" s="153"/>
      <c r="H13" s="153"/>
      <c r="I13" s="143"/>
      <c r="J13" s="1"/>
      <c r="K13" s="1"/>
      <c r="L13" s="1"/>
      <c r="M13" s="1"/>
      <c r="N13" s="1"/>
      <c r="O13" s="1"/>
      <c r="P13" s="1"/>
      <c r="Q13" s="1"/>
      <c r="R13" s="1"/>
      <c r="S13" s="1"/>
      <c r="T13" s="1"/>
      <c r="U13" s="1"/>
      <c r="V13" s="1"/>
      <c r="W13" s="1"/>
      <c r="X13" s="1"/>
      <c r="Y13" s="1"/>
      <c r="Z13" s="1"/>
    </row>
    <row r="14" spans="1:30" ht="12.75" customHeight="1">
      <c r="A14" s="4"/>
      <c r="B14" s="4"/>
      <c r="C14" s="4"/>
      <c r="D14" s="4"/>
      <c r="E14" s="4"/>
      <c r="F14" s="4"/>
      <c r="G14" s="4"/>
      <c r="H14" s="4"/>
      <c r="I14" s="4"/>
      <c r="J14" s="1"/>
      <c r="K14" s="1"/>
      <c r="L14" s="1"/>
      <c r="M14" s="1"/>
      <c r="N14" s="1"/>
      <c r="O14" s="1"/>
      <c r="P14" s="1"/>
      <c r="Q14" s="1"/>
      <c r="R14" s="1"/>
      <c r="S14" s="1"/>
      <c r="T14" s="1"/>
      <c r="U14" s="1"/>
      <c r="V14" s="1"/>
      <c r="W14" s="1"/>
      <c r="X14" s="1"/>
      <c r="Y14" s="1"/>
      <c r="Z14" s="1"/>
      <c r="AA14" s="127">
        <v>12000000</v>
      </c>
      <c r="AB14" t="s">
        <v>268</v>
      </c>
      <c r="AC14" s="121">
        <f>AA14/AA19</f>
        <v>0.14201183431952663</v>
      </c>
      <c r="AD14" s="126">
        <f>AD9*AC14</f>
        <v>4819029.5857988168</v>
      </c>
    </row>
    <row r="15" spans="1:30" ht="24" customHeight="1">
      <c r="A15" s="92" t="s">
        <v>161</v>
      </c>
      <c r="B15" s="92"/>
      <c r="C15" s="234" t="s">
        <v>162</v>
      </c>
      <c r="D15" s="235"/>
      <c r="E15" s="1"/>
      <c r="F15" s="1"/>
      <c r="G15" s="1"/>
      <c r="H15" s="1"/>
      <c r="I15" s="1"/>
      <c r="J15" s="1"/>
      <c r="K15" s="1"/>
      <c r="L15" s="1"/>
      <c r="M15" s="1"/>
      <c r="N15" s="1"/>
      <c r="O15" s="1"/>
      <c r="P15" s="1"/>
      <c r="Q15" s="1"/>
      <c r="R15" s="1"/>
      <c r="S15" s="1"/>
      <c r="T15" s="1"/>
      <c r="U15" s="1"/>
      <c r="V15" s="1"/>
      <c r="W15" s="1"/>
      <c r="X15" s="1"/>
      <c r="Y15" s="1"/>
      <c r="Z15" s="1"/>
      <c r="AA15" s="127">
        <v>15600000</v>
      </c>
      <c r="AB15" t="s">
        <v>269</v>
      </c>
      <c r="AC15" s="121">
        <f>AA15/AA19</f>
        <v>0.18461538461538463</v>
      </c>
      <c r="AD15" s="126">
        <f>AD9*AC15</f>
        <v>6264738.461538462</v>
      </c>
    </row>
    <row r="16" spans="1:30" ht="24" customHeight="1">
      <c r="A16" s="92" t="s">
        <v>163</v>
      </c>
      <c r="B16" s="92"/>
      <c r="C16" s="234" t="s">
        <v>164</v>
      </c>
      <c r="D16" s="235"/>
      <c r="E16" s="1"/>
      <c r="F16" s="1"/>
      <c r="G16" s="1"/>
      <c r="H16" s="1"/>
      <c r="I16" s="1"/>
      <c r="J16" s="1"/>
      <c r="K16" s="1"/>
      <c r="L16" s="1"/>
      <c r="M16" s="1"/>
      <c r="N16" s="1"/>
      <c r="O16" s="1"/>
      <c r="P16" s="1"/>
      <c r="Q16" s="1"/>
      <c r="R16" s="1"/>
      <c r="S16" s="1"/>
      <c r="T16" s="1"/>
      <c r="U16" s="1"/>
      <c r="V16" s="1"/>
      <c r="W16" s="1"/>
      <c r="X16" s="1"/>
      <c r="Y16" s="1"/>
      <c r="Z16" s="1"/>
      <c r="AA16" s="127">
        <v>19000000</v>
      </c>
      <c r="AB16" t="s">
        <v>270</v>
      </c>
      <c r="AC16" s="121">
        <f>AA16/AA19</f>
        <v>0.22485207100591717</v>
      </c>
      <c r="AD16" s="126">
        <f>AD9*AC16</f>
        <v>7630130.1775147934</v>
      </c>
    </row>
    <row r="17" spans="1:31" ht="24" customHeight="1">
      <c r="A17" s="92" t="s">
        <v>165</v>
      </c>
      <c r="B17" s="93"/>
      <c r="C17" s="234" t="s">
        <v>166</v>
      </c>
      <c r="D17" s="235"/>
      <c r="E17" s="94"/>
      <c r="F17" s="94"/>
      <c r="G17" s="94"/>
      <c r="H17" s="94"/>
      <c r="I17" s="94"/>
      <c r="J17" s="1"/>
      <c r="K17" s="1"/>
      <c r="L17" s="1"/>
      <c r="M17" s="1"/>
      <c r="N17" s="1"/>
      <c r="O17" s="1"/>
      <c r="P17" s="1"/>
      <c r="Q17" s="1"/>
      <c r="R17" s="1"/>
      <c r="S17" s="1"/>
      <c r="T17" s="1"/>
      <c r="U17" s="1"/>
      <c r="V17" s="1"/>
      <c r="W17" s="1"/>
      <c r="X17" s="1"/>
      <c r="Y17" s="1"/>
      <c r="Z17" s="1"/>
      <c r="AA17" s="127">
        <v>9000000</v>
      </c>
      <c r="AB17" t="s">
        <v>271</v>
      </c>
      <c r="AC17" s="121">
        <f>AA17/AA19</f>
        <v>0.10650887573964497</v>
      </c>
      <c r="AD17" s="126">
        <f>AD9*AC17</f>
        <v>3614272.1893491126</v>
      </c>
    </row>
    <row r="18" spans="1:31" ht="24" customHeight="1">
      <c r="A18" s="92" t="s">
        <v>167</v>
      </c>
      <c r="B18" s="92"/>
      <c r="C18" s="234" t="s">
        <v>168</v>
      </c>
      <c r="D18" s="235"/>
      <c r="E18" s="95"/>
      <c r="F18" s="95"/>
      <c r="G18" s="95"/>
      <c r="H18" s="95"/>
      <c r="I18" s="95"/>
      <c r="J18" s="1"/>
      <c r="K18" s="1"/>
      <c r="L18" s="1"/>
      <c r="M18" s="1"/>
      <c r="N18" s="1"/>
      <c r="O18" s="1"/>
      <c r="P18" s="1"/>
      <c r="Q18" s="1"/>
      <c r="R18" s="1"/>
      <c r="S18" s="1"/>
      <c r="T18" s="1"/>
      <c r="U18" s="1"/>
      <c r="V18" s="1"/>
      <c r="W18" s="1"/>
      <c r="X18" s="1"/>
      <c r="Y18" s="1"/>
      <c r="Z18" s="1"/>
      <c r="AA18" s="127">
        <v>28900000</v>
      </c>
      <c r="AB18" t="s">
        <v>272</v>
      </c>
      <c r="AC18" s="121">
        <f>AA18/AA19</f>
        <v>0.34201183431952664</v>
      </c>
      <c r="AD18" s="126">
        <f>AD9*AC18</f>
        <v>11605829.585798817</v>
      </c>
      <c r="AE18" s="126">
        <f>AD18+AD7</f>
        <v>13961829.585798817</v>
      </c>
    </row>
    <row r="19" spans="1:31" ht="24" customHeight="1">
      <c r="A19" s="92" t="s">
        <v>169</v>
      </c>
      <c r="B19" s="92"/>
      <c r="C19" s="234" t="s">
        <v>170</v>
      </c>
      <c r="D19" s="235"/>
      <c r="E19" s="95"/>
      <c r="F19" s="95"/>
      <c r="G19" s="95"/>
      <c r="H19" s="95"/>
      <c r="I19" s="95"/>
      <c r="J19" s="1"/>
      <c r="K19" s="1"/>
      <c r="L19" s="1"/>
      <c r="M19" s="1"/>
      <c r="N19" s="1"/>
      <c r="O19" s="1"/>
      <c r="P19" s="1"/>
      <c r="Q19" s="1"/>
      <c r="R19" s="1"/>
      <c r="S19" s="1"/>
      <c r="T19" s="1"/>
      <c r="U19" s="1"/>
      <c r="V19" s="1"/>
      <c r="W19" s="1"/>
      <c r="X19" s="1"/>
      <c r="Y19" s="1"/>
      <c r="Z19" s="1"/>
      <c r="AA19" s="126">
        <f>SUM(AA14:AA18)</f>
        <v>84500000</v>
      </c>
      <c r="AD19" s="126">
        <f>SUM(AD14:AD18)</f>
        <v>33934000</v>
      </c>
    </row>
    <row r="20" spans="1:31" ht="15" customHeight="1">
      <c r="A20" s="92"/>
      <c r="B20" s="92"/>
      <c r="C20" s="128"/>
      <c r="D20" s="96"/>
      <c r="E20" s="95"/>
      <c r="F20" s="95"/>
      <c r="G20" s="95"/>
      <c r="H20" s="95"/>
      <c r="I20" s="95"/>
      <c r="J20" s="1"/>
      <c r="K20" s="1"/>
      <c r="L20" s="1"/>
      <c r="M20" s="1"/>
      <c r="N20" s="1"/>
      <c r="O20" s="1"/>
      <c r="P20" s="1"/>
      <c r="Q20" s="1"/>
      <c r="R20" s="1"/>
      <c r="S20" s="1"/>
      <c r="T20" s="1"/>
      <c r="U20" s="1"/>
      <c r="V20" s="1"/>
      <c r="W20" s="1"/>
      <c r="X20" s="1"/>
      <c r="Y20" s="1"/>
      <c r="Z20" s="1"/>
    </row>
    <row r="21" spans="1:31" ht="12.75" customHeight="1">
      <c r="A21" s="65"/>
      <c r="B21" s="95"/>
      <c r="C21" s="95"/>
      <c r="D21" s="95"/>
      <c r="E21" s="95"/>
      <c r="F21" s="95"/>
      <c r="G21" s="95"/>
      <c r="H21" s="95"/>
      <c r="I21" s="95"/>
      <c r="J21" s="1"/>
      <c r="K21" s="1"/>
      <c r="L21" s="1"/>
      <c r="M21" s="1"/>
      <c r="N21" s="1"/>
      <c r="O21" s="1"/>
      <c r="P21" s="1"/>
      <c r="Q21" s="1"/>
      <c r="R21" s="1"/>
      <c r="S21" s="1"/>
      <c r="T21" s="1"/>
      <c r="U21" s="1"/>
      <c r="V21" s="1"/>
      <c r="W21" s="1"/>
      <c r="X21" s="1"/>
      <c r="Y21" s="1"/>
      <c r="Z21" s="1"/>
      <c r="AA21" s="126"/>
    </row>
    <row r="22" spans="1:31" ht="15.75" customHeight="1">
      <c r="A22" s="239" t="s">
        <v>171</v>
      </c>
      <c r="B22" s="155"/>
      <c r="C22" s="155"/>
      <c r="D22" s="155"/>
      <c r="E22" s="155"/>
      <c r="F22" s="155"/>
      <c r="G22" s="155"/>
      <c r="H22" s="155"/>
      <c r="I22" s="156"/>
      <c r="J22" s="1"/>
      <c r="K22" s="1"/>
      <c r="L22" s="1"/>
      <c r="M22" s="1"/>
      <c r="N22" s="1"/>
      <c r="O22" s="1"/>
      <c r="P22" s="1"/>
      <c r="Q22" s="1"/>
      <c r="R22" s="1"/>
      <c r="S22" s="1"/>
      <c r="T22" s="1"/>
      <c r="U22" s="1"/>
      <c r="V22" s="1"/>
      <c r="W22" s="1"/>
      <c r="X22" s="1"/>
      <c r="Y22" s="1"/>
      <c r="Z22" s="1"/>
    </row>
    <row r="23" spans="1:31" ht="15.75" customHeight="1">
      <c r="A23" s="157"/>
      <c r="B23" s="158"/>
      <c r="C23" s="158"/>
      <c r="D23" s="158"/>
      <c r="E23" s="158"/>
      <c r="F23" s="158"/>
      <c r="G23" s="158"/>
      <c r="H23" s="158"/>
      <c r="I23" s="159"/>
      <c r="J23" s="1"/>
      <c r="K23" s="1"/>
      <c r="L23" s="1"/>
      <c r="M23" s="1"/>
      <c r="N23" s="1"/>
      <c r="O23" s="1"/>
      <c r="P23" s="1"/>
      <c r="Q23" s="1"/>
      <c r="R23" s="1"/>
      <c r="S23" s="1"/>
      <c r="T23" s="1"/>
      <c r="U23" s="1"/>
      <c r="V23" s="1"/>
      <c r="W23" s="1"/>
      <c r="X23" s="1"/>
      <c r="Y23" s="1"/>
      <c r="Z23" s="1"/>
    </row>
    <row r="24" spans="1:31" ht="15.75" customHeight="1">
      <c r="A24" s="160"/>
      <c r="B24" s="161"/>
      <c r="C24" s="161"/>
      <c r="D24" s="161"/>
      <c r="E24" s="161"/>
      <c r="F24" s="161"/>
      <c r="G24" s="161"/>
      <c r="H24" s="161"/>
      <c r="I24" s="162"/>
      <c r="J24" s="1"/>
      <c r="K24" s="1"/>
      <c r="L24" s="1"/>
      <c r="M24" s="1"/>
      <c r="N24" s="1"/>
      <c r="O24" s="1"/>
      <c r="P24" s="1"/>
      <c r="Q24" s="1"/>
      <c r="R24" s="1"/>
      <c r="S24" s="1"/>
      <c r="T24" s="1"/>
      <c r="U24" s="1"/>
      <c r="V24" s="1"/>
      <c r="W24" s="1"/>
      <c r="X24" s="1"/>
      <c r="Y24" s="1"/>
      <c r="Z24" s="1"/>
    </row>
    <row r="25" spans="1:31" ht="12.75" customHeight="1">
      <c r="A25" s="65"/>
      <c r="B25" s="95"/>
      <c r="C25" s="95"/>
      <c r="D25" s="95"/>
      <c r="E25" s="95"/>
      <c r="F25" s="95"/>
      <c r="G25" s="95"/>
      <c r="H25" s="95"/>
      <c r="I25" s="95"/>
      <c r="J25" s="1"/>
      <c r="K25" s="1"/>
      <c r="L25" s="1"/>
      <c r="M25" s="1"/>
      <c r="N25" s="1"/>
      <c r="O25" s="1"/>
      <c r="P25" s="1"/>
      <c r="Q25" s="1"/>
      <c r="R25" s="1"/>
      <c r="S25" s="1"/>
      <c r="T25" s="1"/>
      <c r="U25" s="1"/>
      <c r="V25" s="1"/>
      <c r="W25" s="1"/>
      <c r="X25" s="1"/>
      <c r="Y25" s="1"/>
      <c r="Z25" s="1"/>
    </row>
    <row r="26" spans="1:31" ht="12.75" customHeight="1">
      <c r="A26" s="67" t="s">
        <v>16</v>
      </c>
      <c r="B26" s="7"/>
      <c r="C26" s="1"/>
      <c r="D26" s="1"/>
      <c r="E26" s="1"/>
      <c r="F26" s="1"/>
      <c r="G26" s="1"/>
      <c r="H26" s="1"/>
      <c r="I26" s="1"/>
      <c r="J26" s="1"/>
      <c r="K26" s="1"/>
      <c r="L26" s="1"/>
      <c r="M26" s="1"/>
      <c r="N26" s="1"/>
      <c r="O26" s="1"/>
      <c r="P26" s="1"/>
      <c r="Q26" s="1"/>
      <c r="R26" s="1"/>
      <c r="S26" s="1"/>
      <c r="T26" s="1"/>
      <c r="U26" s="1"/>
      <c r="V26" s="1"/>
      <c r="W26" s="1"/>
      <c r="X26" s="1"/>
      <c r="Y26" s="1"/>
      <c r="Z26" s="1"/>
    </row>
    <row r="27" spans="1:31"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31"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31" ht="18" customHeight="1">
      <c r="A29" s="97" t="s">
        <v>172</v>
      </c>
      <c r="B29" s="7"/>
      <c r="C29" s="1"/>
      <c r="D29" s="1"/>
      <c r="E29" s="186"/>
      <c r="F29" s="153"/>
      <c r="G29" s="153"/>
      <c r="H29" s="153"/>
      <c r="I29" s="143"/>
      <c r="J29" s="1"/>
      <c r="K29" s="1"/>
      <c r="L29" s="1"/>
      <c r="M29" s="1"/>
      <c r="N29" s="1"/>
      <c r="O29" s="1"/>
      <c r="P29" s="1"/>
      <c r="Q29" s="1"/>
      <c r="R29" s="1"/>
      <c r="S29" s="1"/>
      <c r="T29" s="1"/>
      <c r="U29" s="1"/>
      <c r="V29" s="1"/>
      <c r="W29" s="1"/>
      <c r="X29" s="1"/>
      <c r="Y29" s="1"/>
      <c r="Z29" s="1"/>
    </row>
    <row r="30" spans="1:31" ht="18" customHeight="1">
      <c r="A30" s="97"/>
      <c r="B30" s="7"/>
      <c r="C30" s="1"/>
      <c r="D30" s="1"/>
      <c r="E30" s="186"/>
      <c r="F30" s="153"/>
      <c r="G30" s="153"/>
      <c r="H30" s="153"/>
      <c r="I30" s="143"/>
      <c r="J30" s="1"/>
      <c r="K30" s="1"/>
      <c r="L30" s="1"/>
      <c r="M30" s="1"/>
      <c r="N30" s="1"/>
      <c r="O30" s="1"/>
      <c r="P30" s="1"/>
      <c r="Q30" s="1"/>
      <c r="R30" s="1"/>
      <c r="S30" s="1"/>
      <c r="T30" s="1"/>
      <c r="U30" s="1"/>
      <c r="V30" s="1"/>
      <c r="W30" s="1"/>
      <c r="X30" s="1"/>
      <c r="Y30" s="1"/>
      <c r="Z30" s="1"/>
    </row>
    <row r="31" spans="1:31" ht="18" customHeight="1">
      <c r="A31" s="97" t="s">
        <v>173</v>
      </c>
      <c r="B31" s="7"/>
      <c r="C31" s="1"/>
      <c r="D31" s="1"/>
      <c r="E31" s="53"/>
      <c r="F31" s="53"/>
      <c r="G31" s="53"/>
      <c r="H31" s="53"/>
      <c r="I31" s="53"/>
      <c r="J31" s="1"/>
      <c r="K31" s="1"/>
      <c r="L31" s="1"/>
      <c r="M31" s="1"/>
      <c r="N31" s="1"/>
      <c r="O31" s="1"/>
      <c r="P31" s="1"/>
      <c r="Q31" s="1"/>
      <c r="R31" s="1"/>
      <c r="S31" s="1"/>
      <c r="T31" s="1"/>
      <c r="U31" s="1"/>
      <c r="V31" s="1"/>
      <c r="W31" s="1"/>
      <c r="X31" s="1"/>
      <c r="Y31" s="1"/>
      <c r="Z31" s="1"/>
    </row>
    <row r="32" spans="1:31" ht="18" customHeight="1">
      <c r="A32" s="97"/>
      <c r="B32" s="7"/>
      <c r="C32" s="1"/>
      <c r="D32" s="1"/>
      <c r="E32" s="53"/>
      <c r="F32" s="53"/>
      <c r="G32" s="53"/>
      <c r="H32" s="53"/>
      <c r="I32" s="53"/>
      <c r="J32" s="1"/>
      <c r="K32" s="1"/>
      <c r="L32" s="1"/>
      <c r="M32" s="1"/>
      <c r="N32" s="1"/>
      <c r="O32" s="1"/>
      <c r="P32" s="1"/>
      <c r="Q32" s="1"/>
      <c r="R32" s="1"/>
      <c r="S32" s="1"/>
      <c r="T32" s="1"/>
      <c r="U32" s="1"/>
      <c r="V32" s="1"/>
      <c r="W32" s="1"/>
      <c r="X32" s="1"/>
      <c r="Y32" s="1"/>
      <c r="Z32" s="1"/>
    </row>
    <row r="33" spans="1:26" ht="18" customHeight="1">
      <c r="A33" s="97" t="s">
        <v>174</v>
      </c>
      <c r="B33" s="7"/>
      <c r="C33" s="1"/>
      <c r="D33" s="1"/>
      <c r="E33" s="186"/>
      <c r="F33" s="153"/>
      <c r="G33" s="153"/>
      <c r="H33" s="153"/>
      <c r="I33" s="143"/>
      <c r="J33" s="1"/>
      <c r="K33" s="1"/>
      <c r="L33" s="1"/>
      <c r="M33" s="1"/>
      <c r="N33" s="1"/>
      <c r="O33" s="1"/>
      <c r="P33" s="1"/>
      <c r="Q33" s="1"/>
      <c r="R33" s="1"/>
      <c r="S33" s="1"/>
      <c r="T33" s="1"/>
      <c r="U33" s="1"/>
      <c r="V33" s="1"/>
      <c r="W33" s="1"/>
      <c r="X33" s="1"/>
      <c r="Y33" s="1"/>
      <c r="Z33" s="1"/>
    </row>
    <row r="34" spans="1:26" ht="18" customHeight="1">
      <c r="A34" s="65"/>
      <c r="B34" s="95"/>
      <c r="C34" s="95"/>
      <c r="D34" s="95"/>
      <c r="E34" s="95"/>
      <c r="F34" s="95"/>
      <c r="G34" s="95"/>
      <c r="H34" s="95"/>
      <c r="I34" s="95"/>
      <c r="J34" s="1"/>
      <c r="K34" s="1"/>
      <c r="L34" s="1"/>
      <c r="M34" s="1"/>
      <c r="N34" s="1"/>
      <c r="O34" s="1"/>
      <c r="P34" s="1"/>
      <c r="Q34" s="1"/>
      <c r="R34" s="1"/>
      <c r="S34" s="1"/>
      <c r="T34" s="1"/>
      <c r="U34" s="1"/>
      <c r="V34" s="1"/>
      <c r="W34" s="1"/>
      <c r="X34" s="1"/>
      <c r="Y34" s="1"/>
      <c r="Z34" s="1"/>
    </row>
    <row r="35" spans="1:26" ht="18" customHeight="1">
      <c r="A35" s="97" t="s">
        <v>175</v>
      </c>
      <c r="B35" s="7"/>
      <c r="C35" s="1"/>
      <c r="D35" s="1"/>
      <c r="E35" s="186"/>
      <c r="F35" s="153"/>
      <c r="G35" s="153"/>
      <c r="H35" s="153"/>
      <c r="I35" s="143"/>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240" t="s">
        <v>176</v>
      </c>
      <c r="B37" s="153"/>
      <c r="C37" s="153"/>
      <c r="D37" s="153"/>
      <c r="E37" s="153"/>
      <c r="F37" s="153"/>
      <c r="G37" s="153"/>
      <c r="H37" s="153"/>
      <c r="I37" s="143"/>
      <c r="J37" s="1"/>
      <c r="K37" s="1"/>
      <c r="L37" s="1"/>
      <c r="M37" s="1"/>
      <c r="N37" s="1"/>
      <c r="O37" s="1"/>
      <c r="P37" s="1"/>
      <c r="Q37" s="1"/>
      <c r="R37" s="1"/>
      <c r="S37" s="1"/>
      <c r="T37" s="1"/>
      <c r="U37" s="1"/>
      <c r="V37" s="1"/>
      <c r="W37" s="1"/>
      <c r="X37" s="1"/>
      <c r="Y37" s="1"/>
      <c r="Z37" s="1"/>
    </row>
    <row r="38" spans="1:26" ht="12.75" customHeight="1">
      <c r="A38" s="53"/>
      <c r="B38" s="53"/>
      <c r="C38" s="53"/>
      <c r="D38" s="53"/>
      <c r="E38" s="53"/>
      <c r="F38" s="53"/>
      <c r="G38" s="53"/>
      <c r="H38" s="53"/>
      <c r="I38" s="53"/>
      <c r="J38" s="1"/>
      <c r="K38" s="1"/>
      <c r="L38" s="1"/>
      <c r="M38" s="1"/>
      <c r="N38" s="1"/>
      <c r="O38" s="1"/>
      <c r="P38" s="1"/>
      <c r="Q38" s="1"/>
      <c r="R38" s="1"/>
      <c r="S38" s="1"/>
      <c r="T38" s="1"/>
      <c r="U38" s="1"/>
      <c r="V38" s="1"/>
      <c r="W38" s="1"/>
      <c r="X38" s="1"/>
      <c r="Y38" s="1"/>
      <c r="Z38" s="1"/>
    </row>
    <row r="39" spans="1:26" ht="12.75" customHeight="1">
      <c r="A39" s="236" t="s">
        <v>177</v>
      </c>
      <c r="B39" s="153"/>
      <c r="C39" s="153"/>
      <c r="D39" s="153"/>
      <c r="E39" s="153"/>
      <c r="F39" s="153"/>
      <c r="G39" s="153"/>
      <c r="H39" s="153"/>
      <c r="I39" s="143"/>
      <c r="J39" s="1"/>
      <c r="K39" s="1"/>
      <c r="L39" s="1"/>
      <c r="M39" s="1"/>
      <c r="N39" s="1"/>
      <c r="O39" s="1"/>
      <c r="P39" s="1"/>
      <c r="Q39" s="1"/>
      <c r="R39" s="1"/>
      <c r="S39" s="1"/>
      <c r="T39" s="1"/>
      <c r="U39" s="1"/>
      <c r="V39" s="1"/>
      <c r="W39" s="1"/>
      <c r="X39" s="1"/>
      <c r="Y39" s="1"/>
      <c r="Z39" s="1"/>
    </row>
    <row r="40" spans="1:26" ht="12.75" customHeight="1">
      <c r="A40" s="53"/>
      <c r="B40" s="53"/>
      <c r="C40" s="53"/>
      <c r="D40" s="53"/>
      <c r="E40" s="53"/>
      <c r="F40" s="53"/>
      <c r="G40" s="53"/>
      <c r="H40" s="53"/>
      <c r="I40" s="53"/>
      <c r="J40" s="1"/>
      <c r="K40" s="1"/>
      <c r="L40" s="1"/>
      <c r="M40" s="1"/>
      <c r="N40" s="1"/>
      <c r="O40" s="1"/>
      <c r="P40" s="1"/>
      <c r="Q40" s="1"/>
      <c r="R40" s="1"/>
      <c r="S40" s="1"/>
      <c r="T40" s="1"/>
      <c r="U40" s="1"/>
      <c r="V40" s="1"/>
      <c r="W40" s="1"/>
      <c r="X40" s="1"/>
      <c r="Y40" s="1"/>
      <c r="Z40" s="1"/>
    </row>
    <row r="41" spans="1:26" ht="15" customHeight="1">
      <c r="A41" s="98" t="s">
        <v>178</v>
      </c>
      <c r="B41" s="237" t="s">
        <v>179</v>
      </c>
      <c r="C41" s="181"/>
      <c r="D41" s="181"/>
      <c r="E41" s="181"/>
      <c r="F41" s="181"/>
      <c r="G41" s="182"/>
      <c r="H41" s="99"/>
      <c r="I41" s="99"/>
      <c r="J41" s="1"/>
      <c r="K41" s="1"/>
      <c r="L41" s="1"/>
      <c r="M41" s="1"/>
      <c r="N41" s="1"/>
      <c r="O41" s="1"/>
      <c r="P41" s="1"/>
      <c r="Q41" s="1"/>
      <c r="R41" s="1"/>
      <c r="S41" s="1"/>
      <c r="T41" s="1"/>
      <c r="U41" s="1"/>
      <c r="V41" s="1"/>
      <c r="W41" s="1"/>
      <c r="X41" s="1"/>
      <c r="Y41" s="1"/>
      <c r="Z41" s="1"/>
    </row>
    <row r="42" spans="1:26" ht="15" customHeight="1">
      <c r="A42" s="100"/>
      <c r="B42" s="238" t="s">
        <v>180</v>
      </c>
      <c r="C42" s="147"/>
      <c r="D42" s="147"/>
      <c r="E42" s="147"/>
      <c r="F42" s="147"/>
      <c r="G42" s="224"/>
      <c r="H42" s="53"/>
      <c r="I42" s="53"/>
      <c r="J42" s="1"/>
      <c r="K42" s="1"/>
      <c r="L42" s="1"/>
      <c r="M42" s="1"/>
      <c r="N42" s="1"/>
      <c r="O42" s="1"/>
      <c r="P42" s="1"/>
      <c r="Q42" s="1"/>
      <c r="R42" s="1"/>
      <c r="S42" s="1"/>
      <c r="T42" s="1"/>
      <c r="U42" s="1"/>
      <c r="V42" s="1"/>
      <c r="W42" s="1"/>
      <c r="X42" s="1"/>
      <c r="Y42" s="1"/>
      <c r="Z42" s="1"/>
    </row>
    <row r="43" spans="1:26" ht="1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7" t="s">
        <v>21</v>
      </c>
      <c r="B47" s="7"/>
      <c r="C47" s="8"/>
      <c r="D47" s="8"/>
      <c r="E47" s="8"/>
      <c r="F47" s="8"/>
      <c r="G47" s="9" t="s">
        <v>22</v>
      </c>
      <c r="H47" s="10"/>
      <c r="I47" s="3"/>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B2:H2"/>
    <mergeCell ref="A5:I12"/>
    <mergeCell ref="F13:I13"/>
    <mergeCell ref="C15:D15"/>
    <mergeCell ref="C16:D16"/>
    <mergeCell ref="C17:D17"/>
    <mergeCell ref="C18:D18"/>
    <mergeCell ref="A39:I39"/>
    <mergeCell ref="B41:G41"/>
    <mergeCell ref="B42:G42"/>
    <mergeCell ref="C19:D19"/>
    <mergeCell ref="A22:I24"/>
    <mergeCell ref="E29:I29"/>
    <mergeCell ref="E30:I30"/>
    <mergeCell ref="E33:I33"/>
    <mergeCell ref="E35:I35"/>
    <mergeCell ref="A37:I37"/>
  </mergeCells>
  <pageMargins left="0.7" right="0.7" top="0.75" bottom="0.75" header="0" footer="0"/>
  <pageSetup orientation="landscape" r:id="rId1"/>
  <headerFooter>
    <oddHeader>&amp;C&amp;A</oddHeader>
    <oddFooter>&amp;CPagina &amp;P di</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000"/>
  <sheetViews>
    <sheetView topLeftCell="A40" zoomScale="130" zoomScaleNormal="130" workbookViewId="0">
      <selection activeCell="P51" sqref="P51"/>
    </sheetView>
  </sheetViews>
  <sheetFormatPr defaultColWidth="12.5703125" defaultRowHeight="15" customHeight="1"/>
  <cols>
    <col min="1" max="1" width="2.5703125" customWidth="1"/>
    <col min="2" max="5" width="3.5703125" customWidth="1"/>
    <col min="6" max="6" width="1.42578125" customWidth="1"/>
    <col min="7" max="7" width="3.5703125" customWidth="1"/>
    <col min="8" max="8" width="11.7109375" customWidth="1"/>
    <col min="9" max="9" width="12.7109375" bestFit="1" customWidth="1"/>
    <col min="10" max="10" width="16.85546875" customWidth="1"/>
    <col min="11" max="13" width="11" customWidth="1"/>
    <col min="14" max="14" width="23.140625" bestFit="1" customWidth="1"/>
    <col min="15" max="15" width="14" bestFit="1" customWidth="1"/>
    <col min="16" max="16" width="31.85546875" customWidth="1"/>
    <col min="17" max="26" width="11" customWidth="1"/>
  </cols>
  <sheetData>
    <row r="1" spans="1:10" ht="12.75" customHeight="1">
      <c r="A1" s="57"/>
      <c r="B1" s="57"/>
      <c r="C1" s="57"/>
      <c r="D1" s="57"/>
      <c r="E1" s="57"/>
      <c r="F1" s="57"/>
      <c r="G1" s="57"/>
      <c r="H1" s="57"/>
      <c r="I1" s="57"/>
      <c r="J1" s="57"/>
    </row>
    <row r="2" spans="1:10" ht="12.75" customHeight="1">
      <c r="A2" s="57"/>
      <c r="B2" s="57"/>
      <c r="C2" s="57"/>
      <c r="D2" s="57"/>
      <c r="E2" s="57"/>
      <c r="F2" s="57"/>
      <c r="G2" s="57"/>
      <c r="H2" s="57"/>
      <c r="I2" s="57"/>
      <c r="J2" s="57"/>
    </row>
    <row r="3" spans="1:10" ht="12.75" customHeight="1">
      <c r="A3" s="57"/>
      <c r="B3" s="57"/>
      <c r="C3" s="57"/>
      <c r="D3" s="57"/>
      <c r="E3" s="57"/>
      <c r="F3" s="57"/>
      <c r="G3" s="57"/>
      <c r="H3" s="57"/>
      <c r="I3" s="57"/>
      <c r="J3" s="57"/>
    </row>
    <row r="4" spans="1:10" ht="12.75" customHeight="1">
      <c r="A4" s="57"/>
      <c r="B4" s="57"/>
      <c r="C4" s="57"/>
      <c r="D4" s="57"/>
      <c r="E4" s="57"/>
      <c r="F4" s="57"/>
      <c r="G4" s="57"/>
      <c r="H4" s="57"/>
      <c r="I4" s="57"/>
      <c r="J4" s="57"/>
    </row>
    <row r="5" spans="1:10" ht="12.75" customHeight="1">
      <c r="A5" s="57"/>
      <c r="B5" s="57"/>
      <c r="C5" s="57"/>
      <c r="D5" s="57"/>
      <c r="E5" s="57"/>
      <c r="F5" s="57"/>
      <c r="G5" s="57"/>
      <c r="H5" s="57"/>
      <c r="I5" s="57"/>
      <c r="J5" s="57"/>
    </row>
    <row r="6" spans="1:10" ht="12.75" customHeight="1">
      <c r="A6" s="57"/>
      <c r="B6" s="57"/>
      <c r="C6" s="57"/>
      <c r="D6" s="57"/>
      <c r="E6" s="245" t="s">
        <v>181</v>
      </c>
      <c r="F6" s="158"/>
      <c r="G6" s="158"/>
      <c r="H6" s="158"/>
      <c r="I6" s="158"/>
      <c r="J6" s="158"/>
    </row>
    <row r="7" spans="1:10" ht="12.75" customHeight="1">
      <c r="A7" s="57"/>
      <c r="B7" s="57"/>
      <c r="C7" s="57"/>
      <c r="D7" s="57"/>
      <c r="E7" s="158"/>
      <c r="F7" s="158"/>
      <c r="G7" s="158"/>
      <c r="H7" s="158"/>
      <c r="I7" s="158"/>
      <c r="J7" s="158"/>
    </row>
    <row r="8" spans="1:10" ht="12.75" customHeight="1">
      <c r="A8" s="57"/>
      <c r="B8" s="57"/>
      <c r="C8" s="57"/>
      <c r="D8" s="57"/>
      <c r="E8" s="57"/>
      <c r="F8" s="57"/>
      <c r="G8" s="57"/>
      <c r="H8" s="57"/>
      <c r="I8" s="57"/>
      <c r="J8" s="57"/>
    </row>
    <row r="9" spans="1:10" ht="12.75" customHeight="1">
      <c r="A9" s="57"/>
      <c r="B9" s="57"/>
      <c r="C9" s="57"/>
      <c r="D9" s="57"/>
      <c r="E9" s="57"/>
      <c r="F9" s="57"/>
      <c r="G9" s="57"/>
      <c r="H9" s="57"/>
      <c r="I9" s="57"/>
      <c r="J9" s="57"/>
    </row>
    <row r="10" spans="1:10" ht="12.75" customHeight="1">
      <c r="A10" s="57"/>
      <c r="B10" s="57"/>
      <c r="C10" s="57"/>
      <c r="D10" s="57"/>
      <c r="E10" s="57"/>
      <c r="F10" s="57"/>
      <c r="G10" s="57"/>
      <c r="H10" s="57"/>
      <c r="I10" s="57"/>
      <c r="J10" s="57"/>
    </row>
    <row r="11" spans="1:10" ht="12.75" customHeight="1">
      <c r="A11" s="57"/>
      <c r="B11" s="57"/>
      <c r="C11" s="57"/>
      <c r="D11" s="57"/>
      <c r="E11" s="57"/>
      <c r="F11" s="57"/>
      <c r="G11" s="57"/>
      <c r="H11" s="57"/>
      <c r="I11" s="57"/>
      <c r="J11" s="57"/>
    </row>
    <row r="12" spans="1:10" ht="12.75" customHeight="1">
      <c r="A12" s="57"/>
      <c r="B12" s="246" t="s">
        <v>182</v>
      </c>
      <c r="C12" s="158"/>
      <c r="D12" s="158"/>
      <c r="E12" s="158"/>
      <c r="F12" s="57"/>
      <c r="G12" s="247" t="s">
        <v>183</v>
      </c>
      <c r="H12" s="153"/>
      <c r="I12" s="153"/>
      <c r="J12" s="143"/>
    </row>
    <row r="13" spans="1:10" ht="12.75" customHeight="1">
      <c r="A13" s="57"/>
      <c r="B13" s="158"/>
      <c r="C13" s="158"/>
      <c r="D13" s="158"/>
      <c r="E13" s="158"/>
      <c r="F13" s="57"/>
      <c r="G13" s="101"/>
      <c r="H13" s="101"/>
      <c r="I13" s="101"/>
      <c r="J13" s="101"/>
    </row>
    <row r="14" spans="1:10" ht="12.75" customHeight="1">
      <c r="A14" s="57"/>
      <c r="B14" s="158"/>
      <c r="C14" s="158"/>
      <c r="D14" s="158"/>
      <c r="E14" s="158"/>
      <c r="F14" s="57"/>
      <c r="G14" s="101"/>
      <c r="H14" s="247" t="s">
        <v>184</v>
      </c>
      <c r="I14" s="143"/>
      <c r="J14" s="101"/>
    </row>
    <row r="15" spans="1:10" ht="12.75" customHeight="1">
      <c r="A15" s="57"/>
      <c r="B15" s="158"/>
      <c r="C15" s="158"/>
      <c r="D15" s="158"/>
      <c r="E15" s="158"/>
      <c r="F15" s="57"/>
      <c r="G15" s="101"/>
      <c r="H15" s="101"/>
      <c r="I15" s="101"/>
      <c r="J15" s="101"/>
    </row>
    <row r="16" spans="1:10" ht="12.75" customHeight="1">
      <c r="A16" s="57"/>
      <c r="B16" s="158"/>
      <c r="C16" s="158"/>
      <c r="D16" s="158"/>
      <c r="E16" s="158"/>
      <c r="F16" s="57"/>
      <c r="G16" s="101" t="s">
        <v>185</v>
      </c>
      <c r="H16" s="101"/>
      <c r="I16" s="101"/>
      <c r="J16" s="101"/>
    </row>
    <row r="17" spans="1:10" ht="12.75" customHeight="1">
      <c r="A17" s="57"/>
      <c r="B17" s="158"/>
      <c r="C17" s="158"/>
      <c r="D17" s="158"/>
      <c r="E17" s="158"/>
      <c r="F17" s="57"/>
      <c r="G17" s="101" t="s">
        <v>186</v>
      </c>
      <c r="H17" s="101"/>
      <c r="I17" s="101"/>
      <c r="J17" s="101"/>
    </row>
    <row r="18" spans="1:10" ht="12.75" customHeight="1">
      <c r="A18" s="57"/>
      <c r="B18" s="158"/>
      <c r="C18" s="158"/>
      <c r="D18" s="158"/>
      <c r="E18" s="158"/>
      <c r="F18" s="57"/>
      <c r="G18" s="101"/>
      <c r="H18" s="101"/>
      <c r="I18" s="101"/>
      <c r="J18" s="101"/>
    </row>
    <row r="19" spans="1:10" ht="12.75" customHeight="1">
      <c r="A19" s="57"/>
      <c r="B19" s="158"/>
      <c r="C19" s="158"/>
      <c r="D19" s="158"/>
      <c r="E19" s="158"/>
      <c r="F19" s="57"/>
      <c r="G19" s="102" t="s">
        <v>187</v>
      </c>
      <c r="H19" s="101"/>
      <c r="I19" s="101"/>
      <c r="J19" s="101"/>
    </row>
    <row r="20" spans="1:10" ht="12.75" customHeight="1">
      <c r="A20" s="57"/>
      <c r="B20" s="158"/>
      <c r="C20" s="158"/>
      <c r="D20" s="158"/>
      <c r="E20" s="158"/>
      <c r="F20" s="57"/>
      <c r="G20" s="101" t="s">
        <v>188</v>
      </c>
      <c r="H20" s="101"/>
      <c r="I20" s="103">
        <v>950</v>
      </c>
      <c r="J20" s="101"/>
    </row>
    <row r="21" spans="1:10" ht="12.75" customHeight="1">
      <c r="A21" s="57"/>
      <c r="B21" s="158"/>
      <c r="C21" s="158"/>
      <c r="D21" s="158"/>
      <c r="E21" s="158"/>
      <c r="F21" s="57"/>
      <c r="G21" s="101" t="s">
        <v>189</v>
      </c>
      <c r="H21" s="101"/>
      <c r="I21" s="103">
        <v>1280</v>
      </c>
      <c r="J21" s="101"/>
    </row>
    <row r="22" spans="1:10" ht="12.75" customHeight="1">
      <c r="A22" s="57"/>
      <c r="B22" s="158"/>
      <c r="C22" s="158"/>
      <c r="D22" s="158"/>
      <c r="E22" s="158"/>
      <c r="F22" s="57"/>
      <c r="G22" s="101" t="s">
        <v>190</v>
      </c>
      <c r="H22" s="101"/>
      <c r="I22" s="103">
        <v>1550</v>
      </c>
      <c r="J22" s="101"/>
    </row>
    <row r="23" spans="1:10" ht="12.75" customHeight="1">
      <c r="A23" s="57"/>
      <c r="B23" s="158"/>
      <c r="C23" s="158"/>
      <c r="D23" s="158"/>
      <c r="E23" s="158"/>
      <c r="F23" s="57"/>
      <c r="G23" s="101"/>
      <c r="H23" s="101"/>
      <c r="I23" s="103"/>
      <c r="J23" s="101"/>
    </row>
    <row r="24" spans="1:10" ht="12.75" customHeight="1">
      <c r="A24" s="57"/>
      <c r="B24" s="158"/>
      <c r="C24" s="158"/>
      <c r="D24" s="158"/>
      <c r="E24" s="158"/>
      <c r="F24" s="57"/>
      <c r="G24" s="101" t="s">
        <v>191</v>
      </c>
      <c r="H24" s="101"/>
      <c r="I24" s="103">
        <v>350</v>
      </c>
      <c r="J24" s="101"/>
    </row>
    <row r="25" spans="1:10" ht="12.75" customHeight="1">
      <c r="A25" s="57"/>
      <c r="B25" s="158"/>
      <c r="C25" s="158"/>
      <c r="D25" s="158"/>
      <c r="E25" s="158"/>
      <c r="F25" s="57"/>
      <c r="G25" s="101" t="s">
        <v>192</v>
      </c>
      <c r="H25" s="101"/>
      <c r="I25" s="104">
        <v>0</v>
      </c>
      <c r="J25" s="101"/>
    </row>
    <row r="26" spans="1:10" ht="12.75" customHeight="1">
      <c r="A26" s="57"/>
      <c r="B26" s="158"/>
      <c r="C26" s="158"/>
      <c r="D26" s="158"/>
      <c r="E26" s="158"/>
      <c r="F26" s="57"/>
      <c r="G26" s="101" t="s">
        <v>193</v>
      </c>
      <c r="H26" s="101"/>
      <c r="I26" s="103">
        <v>98.3</v>
      </c>
      <c r="J26" s="101"/>
    </row>
    <row r="27" spans="1:10" ht="12.75" customHeight="1">
      <c r="A27" s="57"/>
      <c r="B27" s="158"/>
      <c r="C27" s="158"/>
      <c r="D27" s="158"/>
      <c r="E27" s="158"/>
      <c r="F27" s="57"/>
      <c r="G27" s="101" t="s">
        <v>194</v>
      </c>
      <c r="H27" s="101"/>
      <c r="I27" s="103">
        <v>40</v>
      </c>
      <c r="J27" s="105" t="s">
        <v>195</v>
      </c>
    </row>
    <row r="28" spans="1:10" ht="12.75" customHeight="1">
      <c r="A28" s="57"/>
      <c r="B28" s="158"/>
      <c r="C28" s="158"/>
      <c r="D28" s="158"/>
      <c r="E28" s="158"/>
      <c r="F28" s="57"/>
      <c r="G28" s="101"/>
      <c r="H28" s="101"/>
      <c r="I28" s="103"/>
      <c r="J28" s="101"/>
    </row>
    <row r="29" spans="1:10" ht="12.75" customHeight="1">
      <c r="A29" s="57"/>
      <c r="B29" s="158"/>
      <c r="C29" s="158"/>
      <c r="D29" s="158"/>
      <c r="E29" s="158"/>
      <c r="F29" s="57"/>
      <c r="G29" s="106" t="s">
        <v>196</v>
      </c>
      <c r="H29" s="101"/>
      <c r="I29" s="101"/>
      <c r="J29" s="101"/>
    </row>
    <row r="30" spans="1:10" ht="12.75" customHeight="1">
      <c r="A30" s="57"/>
      <c r="B30" s="57"/>
      <c r="C30" s="57"/>
      <c r="D30" s="57"/>
      <c r="E30" s="57"/>
      <c r="F30" s="57"/>
      <c r="G30" s="57"/>
      <c r="H30" s="57"/>
      <c r="I30" s="57"/>
      <c r="J30" s="57"/>
    </row>
    <row r="31" spans="1:10" ht="12.75" customHeight="1"/>
    <row r="32" spans="1:10" ht="12.75" customHeight="1"/>
    <row r="33" spans="1:17" ht="12.75" customHeight="1"/>
    <row r="34" spans="1:17" ht="15.75" customHeight="1">
      <c r="A34" s="107" t="s">
        <v>197</v>
      </c>
    </row>
    <row r="35" spans="1:17" ht="12.75" customHeight="1"/>
    <row r="36" spans="1:17" ht="12.75" customHeight="1">
      <c r="A36" s="243" t="s">
        <v>198</v>
      </c>
      <c r="B36" s="158"/>
      <c r="C36" s="158"/>
      <c r="D36" s="158"/>
      <c r="E36" s="158"/>
      <c r="F36" s="158"/>
      <c r="G36" s="158"/>
      <c r="H36" s="158"/>
      <c r="I36" s="158"/>
      <c r="J36" s="158"/>
    </row>
    <row r="37" spans="1:17" ht="12.75" customHeight="1">
      <c r="A37" s="158"/>
      <c r="B37" s="158"/>
      <c r="C37" s="158"/>
      <c r="D37" s="158"/>
      <c r="E37" s="158"/>
      <c r="F37" s="158"/>
      <c r="G37" s="158"/>
      <c r="H37" s="158"/>
      <c r="I37" s="158"/>
      <c r="J37" s="158"/>
    </row>
    <row r="38" spans="1:17" ht="22.5" customHeight="1">
      <c r="A38" s="158"/>
      <c r="B38" s="158"/>
      <c r="C38" s="158"/>
      <c r="D38" s="158"/>
      <c r="E38" s="158"/>
      <c r="F38" s="158"/>
      <c r="G38" s="158"/>
      <c r="H38" s="158"/>
      <c r="I38" s="158"/>
      <c r="J38" s="158"/>
      <c r="N38" t="s">
        <v>273</v>
      </c>
      <c r="O38" t="s">
        <v>274</v>
      </c>
      <c r="P38" s="129" t="s">
        <v>275</v>
      </c>
      <c r="Q38" t="s">
        <v>276</v>
      </c>
    </row>
    <row r="39" spans="1:17" ht="12.75" customHeight="1">
      <c r="A39" s="158"/>
      <c r="B39" s="158"/>
      <c r="C39" s="158"/>
      <c r="D39" s="158"/>
      <c r="E39" s="158"/>
      <c r="F39" s="158"/>
      <c r="G39" s="158"/>
      <c r="H39" s="158"/>
      <c r="I39" s="158"/>
      <c r="J39" s="158"/>
      <c r="N39">
        <v>4</v>
      </c>
      <c r="O39" s="122">
        <v>80</v>
      </c>
      <c r="P39" s="119">
        <v>30</v>
      </c>
      <c r="Q39" s="119">
        <v>55</v>
      </c>
    </row>
    <row r="40" spans="1:17" ht="12.75" customHeight="1">
      <c r="A40" s="158"/>
      <c r="B40" s="158"/>
      <c r="C40" s="158"/>
      <c r="D40" s="158"/>
      <c r="E40" s="158"/>
      <c r="F40" s="158"/>
      <c r="G40" s="158"/>
      <c r="H40" s="158"/>
      <c r="I40" s="158"/>
      <c r="J40" s="158"/>
    </row>
    <row r="41" spans="1:17" ht="12.75" customHeight="1">
      <c r="A41" s="158"/>
      <c r="B41" s="158"/>
      <c r="C41" s="158"/>
      <c r="D41" s="158"/>
      <c r="E41" s="158"/>
      <c r="F41" s="158"/>
      <c r="G41" s="158"/>
      <c r="H41" s="158"/>
      <c r="I41" s="158"/>
      <c r="J41" s="158"/>
    </row>
    <row r="42" spans="1:17" ht="12.75" customHeight="1">
      <c r="A42" s="158"/>
      <c r="B42" s="158"/>
      <c r="C42" s="158"/>
      <c r="D42" s="158"/>
      <c r="E42" s="158"/>
      <c r="F42" s="158"/>
      <c r="G42" s="158"/>
      <c r="H42" s="158"/>
      <c r="I42" s="158"/>
      <c r="J42" s="158"/>
    </row>
    <row r="43" spans="1:17" ht="12.75" customHeight="1">
      <c r="A43" s="158"/>
      <c r="B43" s="158"/>
      <c r="C43" s="158"/>
      <c r="D43" s="158"/>
      <c r="E43" s="158"/>
      <c r="F43" s="158"/>
      <c r="G43" s="158"/>
      <c r="H43" s="158"/>
      <c r="I43" s="158"/>
      <c r="J43" s="158"/>
    </row>
    <row r="44" spans="1:17" ht="123.75" customHeight="1">
      <c r="A44" s="158"/>
      <c r="B44" s="158"/>
      <c r="C44" s="158"/>
      <c r="D44" s="158"/>
      <c r="E44" s="158"/>
      <c r="F44" s="158"/>
      <c r="G44" s="158"/>
      <c r="H44" s="158"/>
      <c r="I44" s="158"/>
      <c r="J44" s="158"/>
      <c r="P44" s="130" t="s">
        <v>277</v>
      </c>
    </row>
    <row r="45" spans="1:17" ht="12.75" customHeight="1">
      <c r="N45" s="130" t="s">
        <v>190</v>
      </c>
      <c r="O45" s="103">
        <v>1550</v>
      </c>
      <c r="P45" s="124">
        <f>P39*4</f>
        <v>120</v>
      </c>
      <c r="Q45" s="124">
        <f>Q39*2</f>
        <v>110</v>
      </c>
    </row>
    <row r="46" spans="1:17" ht="12.75" customHeight="1" thickBot="1">
      <c r="A46" s="109" t="s">
        <v>199</v>
      </c>
    </row>
    <row r="47" spans="1:17" ht="12.75" customHeight="1">
      <c r="N47" s="131" t="s">
        <v>278</v>
      </c>
      <c r="O47" s="132">
        <v>1550</v>
      </c>
      <c r="P47" s="124"/>
    </row>
    <row r="48" spans="1:17" ht="12.75" customHeight="1">
      <c r="A48" s="243" t="s">
        <v>200</v>
      </c>
      <c r="B48" s="158"/>
      <c r="C48" s="158"/>
      <c r="D48" s="158"/>
      <c r="E48" s="158"/>
      <c r="F48" s="158"/>
      <c r="G48" s="158"/>
      <c r="H48" s="158"/>
      <c r="I48" s="158"/>
      <c r="J48" s="158"/>
      <c r="N48" s="133" t="s">
        <v>274</v>
      </c>
      <c r="O48" s="134">
        <v>80</v>
      </c>
    </row>
    <row r="49" spans="1:15" ht="12.75" customHeight="1">
      <c r="A49" s="158"/>
      <c r="B49" s="158"/>
      <c r="C49" s="158"/>
      <c r="D49" s="158"/>
      <c r="E49" s="158"/>
      <c r="F49" s="158"/>
      <c r="G49" s="158"/>
      <c r="H49" s="158"/>
      <c r="I49" s="158"/>
      <c r="J49" s="158"/>
      <c r="N49" s="133" t="s">
        <v>279</v>
      </c>
      <c r="O49" s="134">
        <v>120</v>
      </c>
    </row>
    <row r="50" spans="1:15" ht="12.75" customHeight="1" thickBot="1">
      <c r="A50" s="158"/>
      <c r="B50" s="158"/>
      <c r="C50" s="158"/>
      <c r="D50" s="158"/>
      <c r="E50" s="158"/>
      <c r="F50" s="158"/>
      <c r="G50" s="158"/>
      <c r="H50" s="158"/>
      <c r="I50" s="158"/>
      <c r="J50" s="158"/>
      <c r="N50" s="135" t="s">
        <v>280</v>
      </c>
      <c r="O50" s="136">
        <v>110</v>
      </c>
    </row>
    <row r="51" spans="1:15" ht="74.25" customHeight="1">
      <c r="A51" s="158"/>
      <c r="B51" s="158"/>
      <c r="C51" s="158"/>
      <c r="D51" s="158"/>
      <c r="E51" s="158"/>
      <c r="F51" s="158"/>
      <c r="G51" s="158"/>
      <c r="H51" s="158"/>
      <c r="I51" s="158"/>
      <c r="J51" s="158"/>
      <c r="O51" s="124">
        <f>SUM(O47:O50)</f>
        <v>1860</v>
      </c>
    </row>
    <row r="52" spans="1:15" ht="12.75" customHeight="1">
      <c r="A52" s="108"/>
      <c r="B52" s="108"/>
      <c r="C52" s="108"/>
      <c r="D52" s="108"/>
      <c r="E52" s="108"/>
      <c r="F52" s="108"/>
      <c r="G52" s="108"/>
      <c r="H52" s="108"/>
      <c r="I52" s="108"/>
      <c r="J52" s="108"/>
    </row>
    <row r="53" spans="1:15" ht="12.75" customHeight="1"/>
    <row r="54" spans="1:15" ht="14.25" customHeight="1">
      <c r="A54" s="244" t="s">
        <v>201</v>
      </c>
      <c r="B54" s="172"/>
      <c r="C54" s="172"/>
      <c r="D54" s="172"/>
      <c r="E54" s="172"/>
      <c r="F54" s="172"/>
      <c r="G54" s="172"/>
      <c r="H54" s="172"/>
      <c r="I54" s="172"/>
      <c r="J54" s="172"/>
    </row>
    <row r="55" spans="1:15" ht="12.75" customHeight="1">
      <c r="A55" s="158"/>
      <c r="B55" s="158"/>
      <c r="C55" s="158"/>
      <c r="D55" s="158"/>
      <c r="E55" s="158"/>
      <c r="F55" s="158"/>
      <c r="G55" s="158"/>
      <c r="H55" s="158"/>
      <c r="I55" s="158"/>
      <c r="J55" s="158"/>
    </row>
    <row r="56" spans="1:15" ht="12.75" customHeight="1"/>
    <row r="57" spans="1:15" ht="12.75" customHeight="1"/>
    <row r="58" spans="1:15" ht="12.75" customHeight="1"/>
    <row r="59" spans="1:15" ht="12.75" customHeight="1"/>
    <row r="60" spans="1:15" ht="12.75" customHeight="1"/>
    <row r="61" spans="1:15" ht="12.75" customHeight="1"/>
    <row r="62" spans="1:15" ht="12.75" customHeight="1"/>
    <row r="63" spans="1:15" ht="12.75" customHeight="1"/>
    <row r="64" spans="1:1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48:J51"/>
    <mergeCell ref="A54:J55"/>
    <mergeCell ref="E6:J7"/>
    <mergeCell ref="B12:E29"/>
    <mergeCell ref="G12:J12"/>
    <mergeCell ref="H14:I14"/>
    <mergeCell ref="A36:J44"/>
  </mergeCells>
  <pageMargins left="0.7" right="0.7" top="0.75" bottom="0.75" header="0" footer="0"/>
  <pageSetup orientation="landscape" r:id="rId1"/>
  <headerFooter>
    <oddHeader>&amp;C&amp;A</oddHeader>
    <oddFooter>&amp;CPagina &amp;P di</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11</vt:i4>
      </vt:variant>
    </vt:vector>
  </HeadingPairs>
  <TitlesOfParts>
    <vt:vector size="11" baseType="lpstr">
      <vt:lpstr>Esercizio 1</vt:lpstr>
      <vt:lpstr>Esercizio 2</vt:lpstr>
      <vt:lpstr>Esercizio 3</vt:lpstr>
      <vt:lpstr>Esercizio 4</vt:lpstr>
      <vt:lpstr>Esercizio 5</vt:lpstr>
      <vt:lpstr>Esercizio 6</vt:lpstr>
      <vt:lpstr>Esercizio 7</vt:lpstr>
      <vt:lpstr>Esercizio 8</vt:lpstr>
      <vt:lpstr>Esercizio 9</vt:lpstr>
      <vt:lpstr>Esercizio 10</vt:lpstr>
      <vt:lpstr>Foglio1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Francesco bragadin</cp:lastModifiedBy>
  <dcterms:modified xsi:type="dcterms:W3CDTF">2025-10-29T15:17:33Z</dcterms:modified>
</cp:coreProperties>
</file>